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D4689DC3-6514-4563-890A-A79145EE257D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01" i="1" l="1"/>
  <c r="L101" i="1"/>
  <c r="K101" i="1"/>
  <c r="J101" i="1"/>
  <c r="I101" i="1"/>
  <c r="H101" i="1"/>
  <c r="G101" i="1"/>
  <c r="F101" i="1"/>
  <c r="E101" i="1"/>
  <c r="D101" i="1"/>
  <c r="C101" i="1"/>
  <c r="M100" i="1"/>
  <c r="L100" i="1"/>
  <c r="K100" i="1"/>
  <c r="J100" i="1"/>
  <c r="I100" i="1"/>
  <c r="H100" i="1"/>
  <c r="G100" i="1"/>
  <c r="E100" i="1"/>
  <c r="D100" i="1"/>
  <c r="C100" i="1"/>
  <c r="M98" i="1"/>
  <c r="L98" i="1"/>
  <c r="K98" i="1"/>
  <c r="J98" i="1"/>
  <c r="I98" i="1"/>
  <c r="H98" i="1"/>
  <c r="G98" i="1"/>
  <c r="E98" i="1"/>
  <c r="D98" i="1"/>
  <c r="C98" i="1"/>
  <c r="M97" i="1"/>
  <c r="L97" i="1"/>
  <c r="K97" i="1"/>
  <c r="J97" i="1"/>
  <c r="I97" i="1"/>
  <c r="H97" i="1"/>
  <c r="G97" i="1"/>
  <c r="E97" i="1"/>
  <c r="D97" i="1"/>
  <c r="C97" i="1"/>
  <c r="M96" i="1"/>
  <c r="L96" i="1"/>
  <c r="K96" i="1"/>
  <c r="J96" i="1"/>
  <c r="I96" i="1"/>
  <c r="H96" i="1"/>
  <c r="G96" i="1"/>
  <c r="E96" i="1"/>
  <c r="D96" i="1"/>
  <c r="C96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G32" i="1"/>
  <c r="H32" i="1"/>
  <c r="I32" i="1"/>
  <c r="J32" i="1"/>
  <c r="K32" i="1"/>
  <c r="G33" i="1"/>
  <c r="H33" i="1"/>
  <c r="I33" i="1"/>
  <c r="J33" i="1"/>
  <c r="K33" i="1"/>
  <c r="G34" i="1"/>
  <c r="H34" i="1"/>
  <c r="I34" i="1"/>
  <c r="J34" i="1"/>
  <c r="K34" i="1"/>
  <c r="G35" i="1"/>
  <c r="H35" i="1"/>
  <c r="I35" i="1"/>
  <c r="J35" i="1"/>
  <c r="K35" i="1"/>
  <c r="G36" i="1"/>
  <c r="H36" i="1"/>
  <c r="I36" i="1"/>
  <c r="J36" i="1"/>
  <c r="K36" i="1"/>
  <c r="G37" i="1"/>
  <c r="H37" i="1"/>
  <c r="I37" i="1"/>
  <c r="J37" i="1"/>
  <c r="K37" i="1"/>
  <c r="G38" i="1"/>
  <c r="H38" i="1"/>
  <c r="I38" i="1"/>
  <c r="J38" i="1"/>
  <c r="K38" i="1"/>
  <c r="G39" i="1"/>
  <c r="H39" i="1"/>
  <c r="I39" i="1"/>
  <c r="J39" i="1"/>
  <c r="K39" i="1"/>
  <c r="G40" i="1"/>
  <c r="H40" i="1"/>
  <c r="I40" i="1"/>
  <c r="J40" i="1"/>
  <c r="K40" i="1"/>
  <c r="G41" i="1"/>
  <c r="H41" i="1"/>
  <c r="I41" i="1"/>
  <c r="J41" i="1"/>
  <c r="K41" i="1"/>
  <c r="G42" i="1"/>
  <c r="H42" i="1"/>
  <c r="I42" i="1"/>
  <c r="J42" i="1"/>
  <c r="K42" i="1"/>
  <c r="K31" i="1"/>
  <c r="J31" i="1"/>
  <c r="I31" i="1"/>
  <c r="H31" i="1"/>
  <c r="G31" i="1"/>
  <c r="F17" i="1"/>
  <c r="E17" i="1"/>
  <c r="K17" i="1" l="1"/>
  <c r="I17" i="1"/>
  <c r="G17" i="1"/>
  <c r="C17" i="1"/>
  <c r="D17" i="1" l="1"/>
  <c r="J17" i="1"/>
  <c r="L17" i="1"/>
  <c r="M17" i="1"/>
  <c r="N17" i="1"/>
  <c r="O17" i="1"/>
  <c r="P17" i="1"/>
  <c r="Q17" i="1"/>
  <c r="S17" i="1"/>
  <c r="T17" i="1"/>
  <c r="A18" i="1"/>
  <c r="A19" i="1"/>
  <c r="A20" i="1"/>
  <c r="A21" i="1"/>
  <c r="A22" i="1"/>
  <c r="A24" i="1"/>
  <c r="A25" i="1"/>
  <c r="H17" i="1"/>
  <c r="AC17" i="1"/>
  <c r="R17" i="1"/>
  <c r="AB17" i="1"/>
  <c r="Z17" i="1"/>
  <c r="AA17" i="1"/>
  <c r="U17" i="1"/>
  <c r="Y17" i="1"/>
  <c r="A23" i="1"/>
  <c r="A26" i="1"/>
  <c r="A27" i="1"/>
  <c r="A28" i="1"/>
  <c r="A29" i="1"/>
  <c r="V17" i="1"/>
  <c r="X17" i="1"/>
  <c r="W17" i="1"/>
  <c r="L42" i="1" l="1"/>
  <c r="L36" i="1"/>
  <c r="F27" i="1"/>
  <c r="E27" i="1"/>
  <c r="F23" i="1"/>
  <c r="E23" i="1"/>
  <c r="F21" i="1"/>
  <c r="E21" i="1"/>
  <c r="F20" i="1"/>
  <c r="E20" i="1"/>
  <c r="F29" i="1"/>
  <c r="E29" i="1"/>
  <c r="F19" i="1"/>
  <c r="E19" i="1"/>
  <c r="F24" i="1"/>
  <c r="E24" i="1"/>
  <c r="F26" i="1"/>
  <c r="E26" i="1"/>
  <c r="F22" i="1"/>
  <c r="E22" i="1"/>
  <c r="F28" i="1"/>
  <c r="E28" i="1"/>
  <c r="F25" i="1"/>
  <c r="E25" i="1"/>
  <c r="F18" i="1"/>
  <c r="E18" i="1"/>
  <c r="N24" i="1"/>
  <c r="AA29" i="1"/>
  <c r="AB27" i="1"/>
  <c r="AA26" i="1"/>
  <c r="R23" i="1"/>
  <c r="AC28" i="1"/>
  <c r="I22" i="1"/>
  <c r="K22" i="1"/>
  <c r="I21" i="1"/>
  <c r="K21" i="1"/>
  <c r="I20" i="1"/>
  <c r="K20" i="1"/>
  <c r="I25" i="1"/>
  <c r="K25" i="1"/>
  <c r="I19" i="1"/>
  <c r="K19" i="1"/>
  <c r="I18" i="1"/>
  <c r="K18" i="1"/>
  <c r="I24" i="1"/>
  <c r="K24" i="1"/>
  <c r="AB22" i="1"/>
  <c r="G22" i="1"/>
  <c r="C22" i="1"/>
  <c r="G25" i="1"/>
  <c r="C25" i="1"/>
  <c r="G19" i="1"/>
  <c r="C19" i="1"/>
  <c r="G21" i="1"/>
  <c r="C21" i="1"/>
  <c r="G20" i="1"/>
  <c r="C20" i="1"/>
  <c r="G18" i="1"/>
  <c r="C18" i="1"/>
  <c r="G24" i="1"/>
  <c r="C24" i="1"/>
  <c r="N22" i="1"/>
  <c r="X24" i="1"/>
  <c r="N20" i="1"/>
  <c r="L33" i="1"/>
  <c r="O33" i="1"/>
  <c r="L32" i="1"/>
  <c r="X28" i="1"/>
  <c r="AA20" i="1"/>
  <c r="L37" i="1"/>
  <c r="N31" i="1"/>
  <c r="L41" i="1"/>
  <c r="L38" i="1"/>
  <c r="N25" i="1"/>
  <c r="N21" i="1"/>
  <c r="L39" i="1"/>
  <c r="U28" i="1"/>
  <c r="L40" i="1"/>
  <c r="L34" i="1"/>
  <c r="Y18" i="1"/>
  <c r="L31" i="1"/>
  <c r="L35" i="1"/>
  <c r="D18" i="1"/>
  <c r="D20" i="1"/>
  <c r="D22" i="1"/>
  <c r="D24" i="1"/>
  <c r="D26" i="1"/>
  <c r="D28" i="1"/>
  <c r="AC18" i="1"/>
  <c r="D19" i="1"/>
  <c r="D21" i="1"/>
  <c r="D23" i="1"/>
  <c r="D25" i="1"/>
  <c r="D27" i="1"/>
  <c r="D29" i="1"/>
  <c r="O31" i="1"/>
  <c r="O37" i="1"/>
  <c r="X21" i="1"/>
  <c r="O34" i="1"/>
  <c r="Z21" i="1"/>
  <c r="V21" i="1"/>
  <c r="W23" i="1"/>
  <c r="V25" i="1"/>
  <c r="U25" i="1"/>
  <c r="W21" i="1"/>
  <c r="U24" i="1"/>
  <c r="W29" i="1"/>
  <c r="O40" i="1"/>
  <c r="V19" i="1"/>
  <c r="U29" i="1"/>
  <c r="W27" i="1"/>
  <c r="X26" i="1"/>
  <c r="X19" i="1"/>
  <c r="O36" i="1"/>
  <c r="O39" i="1"/>
  <c r="O42" i="1"/>
  <c r="V27" i="1"/>
  <c r="Z29" i="1"/>
  <c r="R27" i="1"/>
  <c r="Z26" i="1"/>
  <c r="Y23" i="1"/>
  <c r="AC23" i="1"/>
  <c r="U19" i="1"/>
  <c r="N19" i="1"/>
  <c r="R22" i="1"/>
  <c r="AB21" i="1"/>
  <c r="Z20" i="1"/>
  <c r="AA19" i="1"/>
  <c r="U18" i="1"/>
  <c r="M25" i="1"/>
  <c r="T24" i="1"/>
  <c r="M24" i="1"/>
  <c r="M22" i="1"/>
  <c r="T21" i="1"/>
  <c r="M21" i="1"/>
  <c r="T20" i="1"/>
  <c r="M20" i="1"/>
  <c r="T19" i="1"/>
  <c r="M19" i="1"/>
  <c r="T18" i="1"/>
  <c r="M18" i="1"/>
  <c r="N18" i="1"/>
  <c r="W26" i="1"/>
  <c r="W20" i="1"/>
  <c r="X23" i="1"/>
  <c r="N32" i="1"/>
  <c r="P33" i="1"/>
  <c r="N35" i="1"/>
  <c r="P36" i="1"/>
  <c r="N38" i="1"/>
  <c r="P39" i="1"/>
  <c r="N41" i="1"/>
  <c r="P42" i="1"/>
  <c r="V22" i="1"/>
  <c r="V28" i="1"/>
  <c r="AB29" i="1"/>
  <c r="AA28" i="1"/>
  <c r="Y27" i="1"/>
  <c r="AC27" i="1"/>
  <c r="AB26" i="1"/>
  <c r="AA25" i="1"/>
  <c r="AA24" i="1"/>
  <c r="U23" i="1"/>
  <c r="W25" i="1"/>
  <c r="W19" i="1"/>
  <c r="O32" i="1"/>
  <c r="O35" i="1"/>
  <c r="O38" i="1"/>
  <c r="O41" i="1"/>
  <c r="V23" i="1"/>
  <c r="V29" i="1"/>
  <c r="R29" i="1"/>
  <c r="Z28" i="1"/>
  <c r="U27" i="1"/>
  <c r="R26" i="1"/>
  <c r="Z24" i="1"/>
  <c r="Y22" i="1"/>
  <c r="AB20" i="1"/>
  <c r="AA18" i="1"/>
  <c r="H25" i="1"/>
  <c r="H20" i="1"/>
  <c r="H18" i="1"/>
  <c r="T25" i="1"/>
  <c r="L25" i="1"/>
  <c r="L24" i="1"/>
  <c r="S22" i="1"/>
  <c r="L22" i="1"/>
  <c r="S21" i="1"/>
  <c r="L21" i="1"/>
  <c r="S20" i="1"/>
  <c r="L20" i="1"/>
  <c r="S19" i="1"/>
  <c r="L19" i="1"/>
  <c r="S18" i="1"/>
  <c r="L18" i="1"/>
  <c r="Z25" i="1"/>
  <c r="AA23" i="1"/>
  <c r="AC22" i="1"/>
  <c r="R21" i="1"/>
  <c r="Z19" i="1"/>
  <c r="H22" i="1"/>
  <c r="S24" i="1"/>
  <c r="W18" i="1"/>
  <c r="W24" i="1"/>
  <c r="X29" i="1"/>
  <c r="X22" i="1"/>
  <c r="X20" i="1"/>
  <c r="X18" i="1"/>
  <c r="X25" i="1"/>
  <c r="P32" i="1"/>
  <c r="N34" i="1"/>
  <c r="P35" i="1"/>
  <c r="N37" i="1"/>
  <c r="P38" i="1"/>
  <c r="N40" i="1"/>
  <c r="P41" i="1"/>
  <c r="V18" i="1"/>
  <c r="V24" i="1"/>
  <c r="Y29" i="1"/>
  <c r="AC29" i="1"/>
  <c r="AB28" i="1"/>
  <c r="AA27" i="1"/>
  <c r="Y26" i="1"/>
  <c r="AC26" i="1"/>
  <c r="AB25" i="1"/>
  <c r="AB24" i="1"/>
  <c r="Z23" i="1"/>
  <c r="U22" i="1"/>
  <c r="Y21" i="1"/>
  <c r="AC21" i="1"/>
  <c r="R20" i="1"/>
  <c r="AB19" i="1"/>
  <c r="Z18" i="1"/>
  <c r="S25" i="1"/>
  <c r="Q24" i="1"/>
  <c r="Q22" i="1"/>
  <c r="Q21" i="1"/>
  <c r="Q20" i="1"/>
  <c r="Q19" i="1"/>
  <c r="Q18" i="1"/>
  <c r="AC25" i="1"/>
  <c r="R24" i="1"/>
  <c r="AB23" i="1"/>
  <c r="AA22" i="1"/>
  <c r="U21" i="1"/>
  <c r="Y20" i="1"/>
  <c r="AC20" i="1"/>
  <c r="R19" i="1"/>
  <c r="AB18" i="1"/>
  <c r="P25" i="1"/>
  <c r="J25" i="1"/>
  <c r="P24" i="1"/>
  <c r="J24" i="1"/>
  <c r="P22" i="1"/>
  <c r="J22" i="1"/>
  <c r="P21" i="1"/>
  <c r="J21" i="1"/>
  <c r="P20" i="1"/>
  <c r="J20" i="1"/>
  <c r="P19" i="1"/>
  <c r="J19" i="1"/>
  <c r="P18" i="1"/>
  <c r="J18" i="1"/>
  <c r="R28" i="1"/>
  <c r="Z27" i="1"/>
  <c r="U26" i="1"/>
  <c r="W28" i="1"/>
  <c r="W22" i="1"/>
  <c r="X27" i="1"/>
  <c r="P31" i="1"/>
  <c r="N33" i="1"/>
  <c r="P34" i="1"/>
  <c r="N36" i="1"/>
  <c r="P37" i="1"/>
  <c r="N39" i="1"/>
  <c r="P40" i="1"/>
  <c r="N42" i="1"/>
  <c r="V20" i="1"/>
  <c r="V26" i="1"/>
  <c r="Y28" i="1"/>
  <c r="Y25" i="1"/>
  <c r="Y24" i="1"/>
  <c r="AC24" i="1"/>
  <c r="Z22" i="1"/>
  <c r="AA21" i="1"/>
  <c r="U20" i="1"/>
  <c r="Y19" i="1"/>
  <c r="AC19" i="1"/>
  <c r="R18" i="1"/>
  <c r="H24" i="1"/>
  <c r="H21" i="1"/>
  <c r="H19" i="1"/>
  <c r="O25" i="1"/>
  <c r="O24" i="1"/>
  <c r="O22" i="1"/>
  <c r="O21" i="1"/>
  <c r="O20" i="1"/>
  <c r="O19" i="1"/>
  <c r="O18" i="1"/>
</calcChain>
</file>

<file path=xl/sharedStrings.xml><?xml version="1.0" encoding="utf-8"?>
<sst xmlns="http://schemas.openxmlformats.org/spreadsheetml/2006/main" count="137" uniqueCount="69">
  <si>
    <t>Log10(E.h.o)</t>
  </si>
  <si>
    <t>NMC 25824</t>
  </si>
  <si>
    <t>NMC 25826A</t>
  </si>
  <si>
    <t>H 1980, 177</t>
  </si>
  <si>
    <t>n=29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</si>
  <si>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</si>
  <si>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</si>
  <si>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</si>
  <si>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</si>
  <si>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</si>
  <si>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</si>
  <si>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</si>
  <si>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</si>
  <si>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</si>
  <si>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</si>
  <si>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M</t>
  </si>
  <si>
    <t>P</t>
  </si>
  <si>
    <t>Old Crow</t>
  </si>
  <si>
    <t>Gold Run</t>
  </si>
  <si>
    <t>H et C</t>
  </si>
  <si>
    <t>LUM 192</t>
  </si>
  <si>
    <t>LUM 195</t>
  </si>
  <si>
    <t>LUM 199</t>
  </si>
  <si>
    <t>LUM 1100</t>
  </si>
  <si>
    <t>LUM 1101</t>
  </si>
  <si>
    <t>LUM 1102</t>
  </si>
  <si>
    <t>LUM 1103</t>
  </si>
  <si>
    <t>LUM 1104</t>
  </si>
  <si>
    <t>LUM 1105</t>
  </si>
  <si>
    <t>LUM 1175</t>
  </si>
  <si>
    <t>NMC 11631</t>
  </si>
  <si>
    <t>NMC 13473</t>
  </si>
  <si>
    <t>NMC 13475</t>
  </si>
  <si>
    <t>Lost Chicken A</t>
  </si>
  <si>
    <t>Dawson 32</t>
  </si>
  <si>
    <t>VE</t>
  </si>
  <si>
    <t>NMC 18040</t>
  </si>
  <si>
    <t>NMC 33049</t>
  </si>
  <si>
    <t>NMC 16223</t>
  </si>
  <si>
    <t>NMC 31576</t>
  </si>
  <si>
    <t>NMC 27406</t>
  </si>
  <si>
    <t>NMC 28495</t>
  </si>
  <si>
    <t>NMC 13683</t>
  </si>
  <si>
    <t>NMC 26723</t>
  </si>
  <si>
    <t>NMC 11630p</t>
  </si>
  <si>
    <t>NMC 34793p</t>
  </si>
  <si>
    <t>NMC 36152p</t>
  </si>
  <si>
    <t>LUM 191p</t>
  </si>
  <si>
    <t>small</t>
  </si>
  <si>
    <t>(26.4</t>
  </si>
  <si>
    <t>Harris</t>
  </si>
  <si>
    <t>niobra</t>
  </si>
  <si>
    <t>UTEP</t>
  </si>
  <si>
    <t>22-676</t>
  </si>
  <si>
    <t>22-678</t>
  </si>
  <si>
    <t>22-679</t>
  </si>
  <si>
    <t>22-680</t>
  </si>
  <si>
    <t>22-683</t>
  </si>
  <si>
    <t>22-692</t>
  </si>
  <si>
    <t>Carter's Cave</t>
  </si>
  <si>
    <t>Burnet</t>
  </si>
  <si>
    <t>conv</t>
  </si>
  <si>
    <t>scotti</t>
  </si>
  <si>
    <t>22-694</t>
  </si>
  <si>
    <t>22-219</t>
  </si>
  <si>
    <t>22-685</t>
  </si>
  <si>
    <t>ANSP 14319</t>
  </si>
  <si>
    <t>ANSP 13499</t>
  </si>
  <si>
    <t>31-57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</si>
</sst>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9"/>
      <name val="Geneva"/>
    </font>
    <font>
      <sz val="14"/>
      <name val="Times New Roman"/>
      <family val="1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2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5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165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36633663366"/>
          <c:y val="8.9202133543012097E-2"/>
          <c:w val="0.62376237623762398"/>
          <c:h val="0.76995525795021003"/>
        </c:manualLayout>
      </c:layout>
      <c:lineChart>
        <c:grouping val="standard"/>
        <c:varyColors val="0"/>
        <c:ser>
          <c:idx val="0"/>
          <c:order val="0"/>
          <c:tx>
            <c:strRef>
              <c:f>Feuil1!$C$17</c:f>
              <c:strCache>
                <c:ptCount val="1"/>
                <c:pt idx="0">
                  <c:v>LUM 191p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2.5177978002604906E-2</c:v>
                </c:pt>
                <c:pt idx="2">
                  <c:v>2.3170600343158432E-2</c:v>
                </c:pt>
                <c:pt idx="3">
                  <c:v>1.5767855866782421E-2</c:v>
                </c:pt>
                <c:pt idx="4">
                  <c:v>3.0922546846746002E-2</c:v>
                </c:pt>
                <c:pt idx="6">
                  <c:v>4.1594055725671097E-2</c:v>
                </c:pt>
                <c:pt idx="7">
                  <c:v>4.4835173784354643E-2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B-5F49-A69F-EE88F0C52295}"/>
            </c:ext>
          </c:extLst>
        </c:ser>
        <c:ser>
          <c:idx val="1"/>
          <c:order val="1"/>
          <c:tx>
            <c:strRef>
              <c:f>Feuil1!$D$17</c:f>
              <c:strCache>
                <c:ptCount val="1"/>
                <c:pt idx="0">
                  <c:v>NMC 11630p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1.5738296481640823E-2</c:v>
                </c:pt>
                <c:pt idx="1">
                  <c:v>6.7833351931797736E-2</c:v>
                </c:pt>
                <c:pt idx="2">
                  <c:v>5.1199323943401875E-2</c:v>
                </c:pt>
                <c:pt idx="3">
                  <c:v>2.4541780174287542E-2</c:v>
                </c:pt>
                <c:pt idx="4">
                  <c:v>3.3928056986471278E-2</c:v>
                </c:pt>
                <c:pt idx="5">
                  <c:v>1.9163993354743614E-2</c:v>
                </c:pt>
                <c:pt idx="6">
                  <c:v>4.2617129183250002E-2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0A70-7842-AC67-69D7B2734670}"/>
            </c:ext>
          </c:extLst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NMC 34793p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-2.3865120713256971E-2</c:v>
                </c:pt>
                <c:pt idx="1">
                  <c:v>6.7833351931797736E-2</c:v>
                </c:pt>
                <c:pt idx="2">
                  <c:v>6.8928090903833672E-2</c:v>
                </c:pt>
                <c:pt idx="3">
                  <c:v>-5.4214432031556292E-3</c:v>
                </c:pt>
                <c:pt idx="4">
                  <c:v>1.0862752917777829E-2</c:v>
                </c:pt>
                <c:pt idx="5">
                  <c:v>1.3768961468037411E-2</c:v>
                </c:pt>
                <c:pt idx="6">
                  <c:v>2.7012055852673855E-2</c:v>
                </c:pt>
                <c:pt idx="7">
                  <c:v>4.747526995056317E-2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0A70-7842-AC67-69D7B2734670}"/>
            </c:ext>
          </c:extLst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NMC 36152p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-2.6053006861432859E-2</c:v>
                </c:pt>
                <c:pt idx="1">
                  <c:v>2.3629689439744306E-2</c:v>
                </c:pt>
                <c:pt idx="2">
                  <c:v>3.2715918249388798E-2</c:v>
                </c:pt>
                <c:pt idx="3">
                  <c:v>1.4781942885131238E-2</c:v>
                </c:pt>
                <c:pt idx="4">
                  <c:v>4.8651313807177576E-2</c:v>
                </c:pt>
                <c:pt idx="5">
                  <c:v>-2.8303003514242864E-3</c:v>
                </c:pt>
                <c:pt idx="6">
                  <c:v>3.7477489530838959E-2</c:v>
                </c:pt>
                <c:pt idx="7">
                  <c:v>4.747526995056317E-2</c:v>
                </c:pt>
                <c:pt idx="8">
                  <c:v>6.4830401267949256E-2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A70-7842-AC67-69D7B2734670}"/>
            </c:ext>
          </c:extLst>
        </c:ser>
        <c:ser>
          <c:idx val="4"/>
          <c:order val="4"/>
          <c:tx>
            <c:strRef>
              <c:f>Feuil1!$G$17</c:f>
              <c:strCache>
                <c:ptCount val="1"/>
                <c:pt idx="0">
                  <c:v>LUM 192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4.6293674075688074E-2</c:v>
                </c:pt>
                <c:pt idx="2">
                  <c:v>4.0203939641938691E-2</c:v>
                </c:pt>
                <c:pt idx="3">
                  <c:v>5.8065365596753349E-3</c:v>
                </c:pt>
                <c:pt idx="4">
                  <c:v>4.4993499619210287E-3</c:v>
                </c:pt>
                <c:pt idx="6">
                  <c:v>3.8510294968606695E-2</c:v>
                </c:pt>
                <c:pt idx="7">
                  <c:v>4.3509082732961835E-2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0A70-7842-AC67-69D7B2734670}"/>
            </c:ext>
          </c:extLst>
        </c:ser>
        <c:ser>
          <c:idx val="5"/>
          <c:order val="5"/>
          <c:tx>
            <c:strRef>
              <c:f>Feuil1!$H$17</c:f>
              <c:strCache>
                <c:ptCount val="1"/>
                <c:pt idx="0">
                  <c:v>LUM 195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Feuil1!$H$18:$H$27</c:f>
              <c:numCache>
                <c:formatCode>0.000</c:formatCode>
                <c:ptCount val="10"/>
                <c:pt idx="0">
                  <c:v>2.5921745880972402E-3</c:v>
                </c:pt>
                <c:pt idx="1">
                  <c:v>0.10538835837517979</c:v>
                </c:pt>
                <c:pt idx="2">
                  <c:v>9.0943830721553764E-2</c:v>
                </c:pt>
                <c:pt idx="3">
                  <c:v>8.4819809492886256E-2</c:v>
                </c:pt>
                <c:pt idx="4">
                  <c:v>4.2821770146453719E-2</c:v>
                </c:pt>
                <c:pt idx="6">
                  <c:v>7.9809190150891496E-2</c:v>
                </c:pt>
                <c:pt idx="7">
                  <c:v>9.125419452915029E-2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0A70-7842-AC67-69D7B2734670}"/>
            </c:ext>
          </c:extLst>
        </c:ser>
        <c:ser>
          <c:idx val="6"/>
          <c:order val="6"/>
          <c:tx>
            <c:strRef>
              <c:f>Feuil1!$I$17</c:f>
              <c:strCache>
                <c:ptCount val="1"/>
                <c:pt idx="0">
                  <c:v>LUM 199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Feuil1!$I$18:$I$27</c:f>
              <c:numCache>
                <c:formatCode>0.000</c:formatCode>
                <c:ptCount val="10"/>
                <c:pt idx="0">
                  <c:v>-1.8874422234309129E-2</c:v>
                </c:pt>
                <c:pt idx="1">
                  <c:v>7.0626252115967958E-2</c:v>
                </c:pt>
                <c:pt idx="2">
                  <c:v>6.1923189335175044E-2</c:v>
                </c:pt>
                <c:pt idx="3">
                  <c:v>1.4781942885131238E-2</c:v>
                </c:pt>
                <c:pt idx="4">
                  <c:v>1.8688090429734405E-2</c:v>
                </c:pt>
                <c:pt idx="6">
                  <c:v>4.7696654712524822E-2</c:v>
                </c:pt>
                <c:pt idx="7">
                  <c:v>7.5503993550806614E-2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0A70-7842-AC67-69D7B2734670}"/>
            </c:ext>
          </c:extLst>
        </c:ser>
        <c:ser>
          <c:idx val="7"/>
          <c:order val="7"/>
          <c:tx>
            <c:strRef>
              <c:f>Feuil1!$J$17</c:f>
              <c:strCache>
                <c:ptCount val="1"/>
                <c:pt idx="0">
                  <c:v>LUM 1100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Feuil1!$J$18:$J$27</c:f>
              <c:numCache>
                <c:formatCode>0.000</c:formatCode>
                <c:ptCount val="10"/>
                <c:pt idx="0">
                  <c:v>-2.1254123979664197E-2</c:v>
                </c:pt>
                <c:pt idx="1">
                  <c:v>9.3667556047499323E-2</c:v>
                </c:pt>
                <c:pt idx="2">
                  <c:v>7.9228047543645541E-2</c:v>
                </c:pt>
                <c:pt idx="3">
                  <c:v>2.4541780174287542E-2</c:v>
                </c:pt>
                <c:pt idx="4">
                  <c:v>4.2821770146453719E-2</c:v>
                </c:pt>
                <c:pt idx="6">
                  <c:v>5.3714688401524491E-2</c:v>
                </c:pt>
                <c:pt idx="7">
                  <c:v>5.7878030350330345E-2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0A70-7842-AC67-69D7B2734670}"/>
            </c:ext>
          </c:extLst>
        </c:ser>
        <c:ser>
          <c:idx val="8"/>
          <c:order val="8"/>
          <c:tx>
            <c:strRef>
              <c:f>Feuil1!$K$17</c:f>
              <c:strCache>
                <c:ptCount val="1"/>
                <c:pt idx="0">
                  <c:v>LUM 1101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Feuil1!$K$18:$K$27</c:f>
              <c:numCache>
                <c:formatCode>0.000</c:formatCode>
                <c:ptCount val="10"/>
                <c:pt idx="0">
                  <c:v>2.9657297877556221E-2</c:v>
                </c:pt>
                <c:pt idx="1">
                  <c:v>8.7016668304137124E-2</c:v>
                </c:pt>
                <c:pt idx="2">
                  <c:v>7.7528262665751191E-2</c:v>
                </c:pt>
                <c:pt idx="3">
                  <c:v>6.063812552256409E-2</c:v>
                </c:pt>
                <c:pt idx="4">
                  <c:v>4.4286508404727476E-2</c:v>
                </c:pt>
                <c:pt idx="6">
                  <c:v>7.0326401145770268E-2</c:v>
                </c:pt>
                <c:pt idx="7">
                  <c:v>6.044024711493079E-2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0A70-7842-AC67-69D7B2734670}"/>
            </c:ext>
          </c:extLst>
        </c:ser>
        <c:ser>
          <c:idx val="9"/>
          <c:order val="9"/>
          <c:tx>
            <c:strRef>
              <c:f>Feuil1!$L$17</c:f>
              <c:strCache>
                <c:ptCount val="1"/>
                <c:pt idx="0">
                  <c:v>LUM 1102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Feuil1!$L$18:$L$27</c:f>
              <c:numCache>
                <c:formatCode>0.000</c:formatCode>
                <c:ptCount val="10"/>
                <c:pt idx="0">
                  <c:v>-1.119766657620147E-3</c:v>
                </c:pt>
                <c:pt idx="1">
                  <c:v>8.5674180428627844E-2</c:v>
                </c:pt>
                <c:pt idx="2">
                  <c:v>3.834400325781484E-2</c:v>
                </c:pt>
                <c:pt idx="3">
                  <c:v>2.6467701210326045E-2</c:v>
                </c:pt>
                <c:pt idx="4">
                  <c:v>3.6912910535933374E-2</c:v>
                </c:pt>
                <c:pt idx="6">
                  <c:v>6.5506213131082403E-2</c:v>
                </c:pt>
                <c:pt idx="7">
                  <c:v>5.9161028275757754E-2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0A70-7842-AC67-69D7B2734670}"/>
            </c:ext>
          </c:extLst>
        </c:ser>
        <c:ser>
          <c:idx val="10"/>
          <c:order val="10"/>
          <c:tx>
            <c:strRef>
              <c:f>Feuil1!$M$17</c:f>
              <c:strCache>
                <c:ptCount val="1"/>
                <c:pt idx="0">
                  <c:v>LUM 1103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Feuil1!$M$18:$M$27</c:f>
              <c:numCache>
                <c:formatCode>0.000</c:formatCode>
                <c:ptCount val="10"/>
                <c:pt idx="0">
                  <c:v>4.0271824423578906E-3</c:v>
                </c:pt>
                <c:pt idx="1">
                  <c:v>9.7609741801561345E-2</c:v>
                </c:pt>
                <c:pt idx="2">
                  <c:v>9.9122876260584691E-2</c:v>
                </c:pt>
                <c:pt idx="3">
                  <c:v>7.029927073496256E-2</c:v>
                </c:pt>
                <c:pt idx="4">
                  <c:v>6.5684653105958057E-2</c:v>
                </c:pt>
                <c:pt idx="6">
                  <c:v>8.4474052207062389E-2</c:v>
                </c:pt>
                <c:pt idx="7">
                  <c:v>0.10067016188136324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0A70-7842-AC67-69D7B2734670}"/>
            </c:ext>
          </c:extLst>
        </c:ser>
        <c:ser>
          <c:idx val="11"/>
          <c:order val="11"/>
          <c:tx>
            <c:strRef>
              <c:f>Feuil1!$N$17</c:f>
              <c:strCache>
                <c:ptCount val="1"/>
                <c:pt idx="0">
                  <c:v>LUM 1104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Feuil1!$N$18:$N$27</c:f>
              <c:numCache>
                <c:formatCode>0.000</c:formatCode>
                <c:ptCount val="10"/>
                <c:pt idx="0">
                  <c:v>8.9115205069685288E-3</c:v>
                </c:pt>
                <c:pt idx="1">
                  <c:v>0.12547492012331296</c:v>
                </c:pt>
                <c:pt idx="2">
                  <c:v>7.9228047543645541E-2</c:v>
                </c:pt>
                <c:pt idx="3">
                  <c:v>4.4350173527839987E-2</c:v>
                </c:pt>
                <c:pt idx="4">
                  <c:v>3.9877389499672455E-2</c:v>
                </c:pt>
                <c:pt idx="6">
                  <c:v>8.6326057068655926E-2</c:v>
                </c:pt>
                <c:pt idx="7">
                  <c:v>7.6736035460498231E-2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0A70-7842-AC67-69D7B2734670}"/>
            </c:ext>
          </c:extLst>
        </c:ser>
        <c:ser>
          <c:idx val="12"/>
          <c:order val="12"/>
          <c:tx>
            <c:strRef>
              <c:f>Feuil1!$O$17</c:f>
              <c:strCache>
                <c:ptCount val="1"/>
                <c:pt idx="0">
                  <c:v>LUM 1105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Feuil1!$O$18:$O$27</c:f>
              <c:numCache>
                <c:formatCode>0.000</c:formatCode>
                <c:ptCount val="10"/>
                <c:pt idx="0">
                  <c:v>-2.5176529304804074E-2</c:v>
                </c:pt>
                <c:pt idx="1">
                  <c:v>6.3610033574711622E-2</c:v>
                </c:pt>
                <c:pt idx="2">
                  <c:v>7.2388623013340148E-2</c:v>
                </c:pt>
                <c:pt idx="3">
                  <c:v>-2.3303662260139024E-3</c:v>
                </c:pt>
                <c:pt idx="4">
                  <c:v>1.4009828151963832E-2</c:v>
                </c:pt>
                <c:pt idx="6">
                  <c:v>2.5951507140280272E-2</c:v>
                </c:pt>
                <c:pt idx="7">
                  <c:v>4.6157228022649877E-2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0A70-7842-AC67-69D7B2734670}"/>
            </c:ext>
          </c:extLst>
        </c:ser>
        <c:ser>
          <c:idx val="13"/>
          <c:order val="13"/>
          <c:tx>
            <c:strRef>
              <c:f>Feuil1!$P$17</c:f>
              <c:strCache>
                <c:ptCount val="1"/>
                <c:pt idx="0">
                  <c:v>LUM 1175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Feuil1!$P$18:$P$27</c:f>
              <c:numCache>
                <c:formatCode>0.000</c:formatCode>
                <c:ptCount val="10"/>
                <c:pt idx="0">
                  <c:v>1.6931960490720321E-2</c:v>
                </c:pt>
                <c:pt idx="1">
                  <c:v>0.12913987420971829</c:v>
                </c:pt>
                <c:pt idx="2">
                  <c:v>8.4287846313047865E-2</c:v>
                </c:pt>
                <c:pt idx="3">
                  <c:v>6.1525346427457439E-2</c:v>
                </c:pt>
                <c:pt idx="4">
                  <c:v>6.4290448114352694E-2</c:v>
                </c:pt>
                <c:pt idx="6">
                  <c:v>9.3656095745057177E-2</c:v>
                </c:pt>
                <c:pt idx="7">
                  <c:v>9.833523968772151E-2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0A70-7842-AC67-69D7B2734670}"/>
            </c:ext>
          </c:extLst>
        </c:ser>
        <c:ser>
          <c:idx val="14"/>
          <c:order val="14"/>
          <c:tx>
            <c:strRef>
              <c:f>Feuil1!$Q$17</c:f>
              <c:strCache>
                <c:ptCount val="1"/>
                <c:pt idx="0">
                  <c:v>NMC 11631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Feuil1!$Q$18:$Q$27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0.12177877456334918</c:v>
                </c:pt>
                <c:pt idx="2">
                  <c:v>0.10715072927255198</c:v>
                </c:pt>
                <c:pt idx="3">
                  <c:v>7.3759802844469036E-2</c:v>
                </c:pt>
                <c:pt idx="4">
                  <c:v>4.1352075065678173E-2</c:v>
                </c:pt>
                <c:pt idx="6">
                  <c:v>6.9366633944320633E-2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0A70-7842-AC67-69D7B2734670}"/>
            </c:ext>
          </c:extLst>
        </c:ser>
        <c:ser>
          <c:idx val="15"/>
          <c:order val="15"/>
          <c:tx>
            <c:strRef>
              <c:f>Feuil1!$R$17</c:f>
              <c:strCache>
                <c:ptCount val="1"/>
                <c:pt idx="0">
                  <c:v>NMC 16223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Feuil1!$R$18:$R$27</c:f>
              <c:numCache>
                <c:formatCode>0.000</c:formatCode>
                <c:ptCount val="10"/>
                <c:pt idx="0">
                  <c:v>-6.7478516660459675E-3</c:v>
                </c:pt>
                <c:pt idx="1">
                  <c:v>0.12053970244780077</c:v>
                </c:pt>
                <c:pt idx="2">
                  <c:v>6.8928090903833672E-2</c:v>
                </c:pt>
                <c:pt idx="3">
                  <c:v>7.029927073496256E-2</c:v>
                </c:pt>
                <c:pt idx="4">
                  <c:v>9.0043998965402716E-2</c:v>
                </c:pt>
                <c:pt idx="5">
                  <c:v>8.380682807579265E-2</c:v>
                </c:pt>
                <c:pt idx="6">
                  <c:v>0.11319820346895715</c:v>
                </c:pt>
                <c:pt idx="8">
                  <c:v>4.9036134084717409E-2</c:v>
                </c:pt>
                <c:pt idx="9">
                  <c:v>6.9474790671212316E-2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0A70-7842-AC67-69D7B2734670}"/>
            </c:ext>
          </c:extLst>
        </c:ser>
        <c:ser>
          <c:idx val="16"/>
          <c:order val="16"/>
          <c:tx>
            <c:strRef>
              <c:f>Feuil1!$S$17</c:f>
              <c:strCache>
                <c:ptCount val="1"/>
                <c:pt idx="0">
                  <c:v>NMC 13473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Feuil1!$S$18:$S$27</c:f>
              <c:numCache>
                <c:formatCode>0.000</c:formatCode>
                <c:ptCount val="10"/>
                <c:pt idx="0">
                  <c:v>-8.5485430740384061E-5</c:v>
                </c:pt>
                <c:pt idx="1">
                  <c:v>9.1019410757811281E-2</c:v>
                </c:pt>
                <c:pt idx="2">
                  <c:v>8.762858957007702E-2</c:v>
                </c:pt>
                <c:pt idx="3">
                  <c:v>3.9715183088943951E-2</c:v>
                </c:pt>
                <c:pt idx="4">
                  <c:v>3.2427901844062967E-2</c:v>
                </c:pt>
                <c:pt idx="6">
                  <c:v>5.5702309637037928E-2</c:v>
                </c:pt>
                <c:pt idx="7">
                  <c:v>8.8867955108788088E-2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0A70-7842-AC67-69D7B2734670}"/>
            </c:ext>
          </c:extLst>
        </c:ser>
        <c:ser>
          <c:idx val="17"/>
          <c:order val="17"/>
          <c:tx>
            <c:strRef>
              <c:f>Feuil1!$T$17</c:f>
              <c:strCache>
                <c:ptCount val="1"/>
                <c:pt idx="0">
                  <c:v>NMC 13475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Feuil1!$T$18:$T$27</c:f>
              <c:numCache>
                <c:formatCode>0.000</c:formatCode>
                <c:ptCount val="10"/>
                <c:pt idx="0">
                  <c:v>-7.3777204956755327E-3</c:v>
                </c:pt>
                <c:pt idx="1">
                  <c:v>8.8355019076399532E-2</c:v>
                </c:pt>
                <c:pt idx="2">
                  <c:v>6.5439763058012135E-2</c:v>
                </c:pt>
                <c:pt idx="3">
                  <c:v>6.8130132138559674E-3</c:v>
                </c:pt>
                <c:pt idx="6">
                  <c:v>6.3563057845080317E-2</c:v>
                </c:pt>
                <c:pt idx="7">
                  <c:v>3.4111308392581696E-2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0A70-7842-AC67-69D7B2734670}"/>
            </c:ext>
          </c:extLst>
        </c:ser>
        <c:ser>
          <c:idx val="18"/>
          <c:order val="18"/>
          <c:tx>
            <c:strRef>
              <c:f>Feuil1!$U$17</c:f>
              <c:strCache>
                <c:ptCount val="1"/>
                <c:pt idx="0">
                  <c:v>NMC 13683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Feuil1!$U$18:$U$27</c:f>
              <c:numCache>
                <c:formatCode>0.000</c:formatCode>
                <c:ptCount val="10"/>
                <c:pt idx="0">
                  <c:v>1.5642581747288276E-3</c:v>
                </c:pt>
                <c:pt idx="1">
                  <c:v>8.8355019076399532E-2</c:v>
                </c:pt>
                <c:pt idx="2">
                  <c:v>6.0154166596328329E-2</c:v>
                </c:pt>
                <c:pt idx="3">
                  <c:v>5.2570503774530986E-2</c:v>
                </c:pt>
                <c:pt idx="4">
                  <c:v>6.2891752921787836E-2</c:v>
                </c:pt>
                <c:pt idx="5">
                  <c:v>7.446680182164922E-2</c:v>
                </c:pt>
                <c:pt idx="6">
                  <c:v>8.6326057068655926E-2</c:v>
                </c:pt>
                <c:pt idx="7">
                  <c:v>8.5263830839962917E-2</c:v>
                </c:pt>
                <c:pt idx="8">
                  <c:v>6.4830401267949256E-2</c:v>
                </c:pt>
                <c:pt idx="9">
                  <c:v>4.2877022177417512E-2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0A70-7842-AC67-69D7B2734670}"/>
            </c:ext>
          </c:extLst>
        </c:ser>
        <c:ser>
          <c:idx val="19"/>
          <c:order val="19"/>
          <c:tx>
            <c:strRef>
              <c:f>Feuil1!$V$17</c:f>
              <c:strCache>
                <c:ptCount val="1"/>
                <c:pt idx="0">
                  <c:v>NMC 18040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Feuil1!$V$18:$V$27</c:f>
              <c:numCache>
                <c:formatCode>0.000</c:formatCode>
                <c:ptCount val="10"/>
                <c:pt idx="0">
                  <c:v>9.7202627926415985E-3</c:v>
                </c:pt>
                <c:pt idx="1">
                  <c:v>0.12053970244780077</c:v>
                </c:pt>
                <c:pt idx="2">
                  <c:v>8.5961430202613931E-2</c:v>
                </c:pt>
                <c:pt idx="3">
                  <c:v>5.7071005001207542E-2</c:v>
                </c:pt>
                <c:pt idx="4">
                  <c:v>6.2891752921787836E-2</c:v>
                </c:pt>
                <c:pt idx="5">
                  <c:v>8.380682807579265E-2</c:v>
                </c:pt>
                <c:pt idx="6">
                  <c:v>0.10442427916145203</c:v>
                </c:pt>
                <c:pt idx="7">
                  <c:v>0.10874492668948577</c:v>
                </c:pt>
                <c:pt idx="8">
                  <c:v>8.0070367824686128E-2</c:v>
                </c:pt>
                <c:pt idx="9">
                  <c:v>6.5153416888569682E-2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0A70-7842-AC67-69D7B2734670}"/>
            </c:ext>
          </c:extLst>
        </c:ser>
        <c:ser>
          <c:idx val="20"/>
          <c:order val="20"/>
          <c:tx>
            <c:strRef>
              <c:f>Feuil1!$W$17</c:f>
              <c:strCache>
                <c:ptCount val="1"/>
                <c:pt idx="0">
                  <c:v>NMC 25824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Feuil1!$W$18:$W$27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0.12053970244780077</c:v>
                </c:pt>
                <c:pt idx="2">
                  <c:v>8.5961430202613931E-2</c:v>
                </c:pt>
                <c:pt idx="3">
                  <c:v>5.7071005001207542E-2</c:v>
                </c:pt>
                <c:pt idx="4">
                  <c:v>5.5829898434301084E-2</c:v>
                </c:pt>
                <c:pt idx="5">
                  <c:v>7.446680182164922E-2</c:v>
                </c:pt>
                <c:pt idx="6">
                  <c:v>8.6326057068655926E-2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0A70-7842-AC67-69D7B2734670}"/>
            </c:ext>
          </c:extLst>
        </c:ser>
        <c:ser>
          <c:idx val="21"/>
          <c:order val="21"/>
          <c:tx>
            <c:strRef>
              <c:f>Feuil1!$X$17</c:f>
              <c:strCache>
                <c:ptCount val="1"/>
                <c:pt idx="0">
                  <c:v>NMC 25826A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Feuil1!$X$18:$X$27</c:f>
              <c:numCache>
                <c:formatCode>0.000</c:formatCode>
                <c:ptCount val="10"/>
                <c:pt idx="0">
                  <c:v>1.3741536725565773E-2</c:v>
                </c:pt>
                <c:pt idx="1">
                  <c:v>9.4985597975412617E-2</c:v>
                </c:pt>
                <c:pt idx="2">
                  <c:v>8.2607788195026233E-2</c:v>
                </c:pt>
                <c:pt idx="3">
                  <c:v>4.3427124334661338E-2</c:v>
                </c:pt>
                <c:pt idx="4">
                  <c:v>2.6374919096025407E-2</c:v>
                </c:pt>
                <c:pt idx="5">
                  <c:v>6.4921483915418854E-2</c:v>
                </c:pt>
                <c:pt idx="6">
                  <c:v>6.2588210113869946E-2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0A70-7842-AC67-69D7B2734670}"/>
            </c:ext>
          </c:extLst>
        </c:ser>
        <c:ser>
          <c:idx val="22"/>
          <c:order val="22"/>
          <c:tx>
            <c:strRef>
              <c:f>Feuil1!$Y$17</c:f>
              <c:strCache>
                <c:ptCount val="1"/>
                <c:pt idx="0">
                  <c:v>NMC 26723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Feuil1!$Y$18:$Y$27</c:f>
              <c:numCache>
                <c:formatCode>0.000</c:formatCode>
                <c:ptCount val="10"/>
                <c:pt idx="0">
                  <c:v>-8.8509767538105244E-3</c:v>
                </c:pt>
                <c:pt idx="1">
                  <c:v>8.8355019076399532E-2</c:v>
                </c:pt>
                <c:pt idx="2">
                  <c:v>3.6476067122695577E-2</c:v>
                </c:pt>
                <c:pt idx="3">
                  <c:v>6.1525346427457439E-2</c:v>
                </c:pt>
                <c:pt idx="4">
                  <c:v>6.2891752921787836E-2</c:v>
                </c:pt>
                <c:pt idx="5">
                  <c:v>6.9720366797187516E-2</c:v>
                </c:pt>
                <c:pt idx="6">
                  <c:v>7.6986030814512496E-2</c:v>
                </c:pt>
                <c:pt idx="7">
                  <c:v>7.9189683127769639E-2</c:v>
                </c:pt>
                <c:pt idx="8">
                  <c:v>6.4830401267949256E-2</c:v>
                </c:pt>
                <c:pt idx="9">
                  <c:v>6.5153416888569682E-2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0A70-7842-AC67-69D7B2734670}"/>
            </c:ext>
          </c:extLst>
        </c:ser>
        <c:ser>
          <c:idx val="23"/>
          <c:order val="23"/>
          <c:tx>
            <c:strRef>
              <c:f>Feuil1!$Z$17</c:f>
              <c:strCache>
                <c:ptCount val="1"/>
                <c:pt idx="0">
                  <c:v>NMC 27406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Feuil1!$Z$18:$Z$27</c:f>
              <c:numCache>
                <c:formatCode>0.000</c:formatCode>
                <c:ptCount val="10"/>
                <c:pt idx="0">
                  <c:v>-8.8509767538105244E-3</c:v>
                </c:pt>
                <c:pt idx="1">
                  <c:v>0.10795057513978024</c:v>
                </c:pt>
                <c:pt idx="2">
                  <c:v>8.5961430202613931E-2</c:v>
                </c:pt>
                <c:pt idx="3">
                  <c:v>9.5605135999732749E-2</c:v>
                </c:pt>
                <c:pt idx="4">
                  <c:v>8.3413420066389632E-2</c:v>
                </c:pt>
                <c:pt idx="5">
                  <c:v>8.380682807579265E-2</c:v>
                </c:pt>
                <c:pt idx="6">
                  <c:v>9.5469436508525574E-2</c:v>
                </c:pt>
                <c:pt idx="7">
                  <c:v>9.7163054139670635E-2</c:v>
                </c:pt>
                <c:pt idx="8">
                  <c:v>7.2517229934240257E-2</c:v>
                </c:pt>
                <c:pt idx="9">
                  <c:v>6.5153416888569682E-2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0A70-7842-AC67-69D7B2734670}"/>
            </c:ext>
          </c:extLst>
        </c:ser>
        <c:ser>
          <c:idx val="24"/>
          <c:order val="24"/>
          <c:tx>
            <c:strRef>
              <c:f>Feuil1!$AA$17</c:f>
              <c:strCache>
                <c:ptCount val="1"/>
                <c:pt idx="0">
                  <c:v>NMC 28495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Feuil1!$AA$18:$AA$27</c:f>
              <c:numCache>
                <c:formatCode>0.000</c:formatCode>
                <c:ptCount val="10"/>
                <c:pt idx="0">
                  <c:v>2.3634777327675049E-2</c:v>
                </c:pt>
                <c:pt idx="1">
                  <c:v>0.10795057513978024</c:v>
                </c:pt>
                <c:pt idx="2">
                  <c:v>8.5961430202613931E-2</c:v>
                </c:pt>
                <c:pt idx="3">
                  <c:v>7.029927073496256E-2</c:v>
                </c:pt>
                <c:pt idx="4">
                  <c:v>7.6680037407421242E-2</c:v>
                </c:pt>
                <c:pt idx="5">
                  <c:v>9.2950207515662298E-2</c:v>
                </c:pt>
                <c:pt idx="6">
                  <c:v>0.11319820346895715</c:v>
                </c:pt>
                <c:pt idx="7">
                  <c:v>0.10874492668948577</c:v>
                </c:pt>
                <c:pt idx="8">
                  <c:v>8.7494385903893024E-2</c:v>
                </c:pt>
                <c:pt idx="9">
                  <c:v>9.3182140488813348E-2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0A70-7842-AC67-69D7B2734670}"/>
            </c:ext>
          </c:extLst>
        </c:ser>
        <c:ser>
          <c:idx val="25"/>
          <c:order val="25"/>
          <c:tx>
            <c:strRef>
              <c:f>Feuil1!$AB$17</c:f>
              <c:strCache>
                <c:ptCount val="1"/>
                <c:pt idx="0">
                  <c:v>NMC 31576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Feuil1!$AB$18:$AB$27</c:f>
              <c:numCache>
                <c:formatCode>0.000</c:formatCode>
                <c:ptCount val="10"/>
                <c:pt idx="0">
                  <c:v>-8.8509767538105244E-3</c:v>
                </c:pt>
                <c:pt idx="1">
                  <c:v>0.12670001115261909</c:v>
                </c:pt>
                <c:pt idx="2">
                  <c:v>8.5961430202613931E-2</c:v>
                </c:pt>
                <c:pt idx="3">
                  <c:v>7.029927073496256E-2</c:v>
                </c:pt>
                <c:pt idx="4">
                  <c:v>6.2891752921787836E-2</c:v>
                </c:pt>
                <c:pt idx="5">
                  <c:v>6.9720366797187516E-2</c:v>
                </c:pt>
                <c:pt idx="6">
                  <c:v>9.5469436508525574E-2</c:v>
                </c:pt>
                <c:pt idx="7">
                  <c:v>9.7163054139670635E-2</c:v>
                </c:pt>
                <c:pt idx="8">
                  <c:v>8.0070367824686128E-2</c:v>
                </c:pt>
                <c:pt idx="9">
                  <c:v>7.9393856003179941E-2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0A70-7842-AC67-69D7B2734670}"/>
            </c:ext>
          </c:extLst>
        </c:ser>
        <c:ser>
          <c:idx val="26"/>
          <c:order val="26"/>
          <c:tx>
            <c:strRef>
              <c:f>Feuil1!$AC$17</c:f>
              <c:strCache>
                <c:ptCount val="1"/>
                <c:pt idx="0">
                  <c:v>NMC 33049</c:v>
                </c:pt>
              </c:strCache>
            </c:strRef>
          </c:tx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Feuil1!$AC$18:$AC$27</c:f>
              <c:numCache>
                <c:formatCode>0.000</c:formatCode>
                <c:ptCount val="10"/>
                <c:pt idx="0">
                  <c:v>1.1735554027966888E-2</c:v>
                </c:pt>
                <c:pt idx="1">
                  <c:v>0.11429075317079929</c:v>
                </c:pt>
                <c:pt idx="2">
                  <c:v>8.5961430202613931E-2</c:v>
                </c:pt>
                <c:pt idx="3">
                  <c:v>7.8899442496880079E-2</c:v>
                </c:pt>
                <c:pt idx="4">
                  <c:v>7.6680037407421242E-2</c:v>
                </c:pt>
                <c:pt idx="5">
                  <c:v>8.380682807579265E-2</c:v>
                </c:pt>
                <c:pt idx="6">
                  <c:v>9.996993773520213E-2</c:v>
                </c:pt>
                <c:pt idx="7">
                  <c:v>8.162954618486884E-2</c:v>
                </c:pt>
                <c:pt idx="8">
                  <c:v>7.2517229934240257E-2</c:v>
                </c:pt>
                <c:pt idx="9">
                  <c:v>7.9393856003179941E-2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0A70-7842-AC67-69D7B2734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14536"/>
        <c:axId val="351805240"/>
      </c:lineChart>
      <c:catAx>
        <c:axId val="351814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05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8052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14536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95875511010882"/>
          <c:y val="3.3601805595462157E-2"/>
          <c:w val="0.13244932388038921"/>
          <c:h val="0.91935690125050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36633663366"/>
          <c:y val="8.9202133543012097E-2"/>
          <c:w val="0.62376237623762398"/>
          <c:h val="0.76995525795021003"/>
        </c:manualLayout>
      </c:layout>
      <c:lineChart>
        <c:grouping val="standard"/>
        <c:varyColors val="0"/>
        <c:ser>
          <c:idx val="0"/>
          <c:order val="0"/>
          <c:tx>
            <c:strRef>
              <c:f>Feuil1!$N$30</c:f>
              <c:strCache>
                <c:ptCount val="1"/>
                <c:pt idx="0">
                  <c:v>D logx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Feuil1!$M$31:$M$40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Feuil1!$N$31:$N$40</c:f>
              <c:numCache>
                <c:formatCode>0.000</c:formatCode>
                <c:ptCount val="10"/>
                <c:pt idx="0">
                  <c:v>2.6457382884492731E-3</c:v>
                </c:pt>
                <c:pt idx="1">
                  <c:v>0.10033117826958815</c:v>
                </c:pt>
                <c:pt idx="2">
                  <c:v>7.6341867577525369E-2</c:v>
                </c:pt>
                <c:pt idx="3">
                  <c:v>5.1585931868137314E-2</c:v>
                </c:pt>
                <c:pt idx="4">
                  <c:v>5.0948305465763344E-2</c:v>
                </c:pt>
                <c:pt idx="5">
                  <c:v>7.8226950694955999E-2</c:v>
                </c:pt>
                <c:pt idx="6">
                  <c:v>7.7478335210970251E-2</c:v>
                </c:pt>
                <c:pt idx="7">
                  <c:v>7.7262985351520763E-2</c:v>
                </c:pt>
                <c:pt idx="8">
                  <c:v>6.8690822081187486E-2</c:v>
                </c:pt>
                <c:pt idx="9">
                  <c:v>6.6309994088511903E-2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B-894A-9BFA-2ECCE21F2202}"/>
            </c:ext>
          </c:extLst>
        </c:ser>
        <c:ser>
          <c:idx val="1"/>
          <c:order val="1"/>
          <c:tx>
            <c:strRef>
              <c:f>Feuil1!$O$30</c:f>
              <c:strCache>
                <c:ptCount val="1"/>
                <c:pt idx="0">
                  <c:v>D logmin</c:v>
                </c:pt>
              </c:strCache>
            </c:strRef>
          </c:tx>
          <c:marker>
            <c:symbol val="none"/>
          </c:marker>
          <c:cat>
            <c:numRef>
              <c:f>Feuil1!$M$31:$M$40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Feuil1!$O$31:$O$40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4.6293674075688074E-2</c:v>
                </c:pt>
                <c:pt idx="2">
                  <c:v>3.6476067122695577E-2</c:v>
                </c:pt>
                <c:pt idx="3">
                  <c:v>-2.3303662260139024E-3</c:v>
                </c:pt>
                <c:pt idx="4">
                  <c:v>4.4993499619210287E-3</c:v>
                </c:pt>
                <c:pt idx="5">
                  <c:v>6.4921483915418854E-2</c:v>
                </c:pt>
                <c:pt idx="6">
                  <c:v>2.5951507140280272E-2</c:v>
                </c:pt>
                <c:pt idx="7">
                  <c:v>3.4111308392581696E-2</c:v>
                </c:pt>
                <c:pt idx="8">
                  <c:v>4.9036134084717409E-2</c:v>
                </c:pt>
                <c:pt idx="9">
                  <c:v>4.2877022177417512E-2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B-894A-9BFA-2ECCE21F2202}"/>
            </c:ext>
          </c:extLst>
        </c:ser>
        <c:ser>
          <c:idx val="2"/>
          <c:order val="2"/>
          <c:tx>
            <c:strRef>
              <c:f>Feuil1!$P$30</c:f>
              <c:strCache>
                <c:ptCount val="1"/>
                <c:pt idx="0">
                  <c:v>Dlogmax</c:v>
                </c:pt>
              </c:strCache>
            </c:strRef>
          </c:tx>
          <c:marker>
            <c:symbol val="none"/>
          </c:marker>
          <c:cat>
            <c:numRef>
              <c:f>Feuil1!$M$31:$M$40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Feuil1!$P$31:$P$40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0.12913987420971829</c:v>
                </c:pt>
                <c:pt idx="2">
                  <c:v>0.10715072927255198</c:v>
                </c:pt>
                <c:pt idx="3">
                  <c:v>9.5605135999732749E-2</c:v>
                </c:pt>
                <c:pt idx="4">
                  <c:v>9.0043998965402716E-2</c:v>
                </c:pt>
                <c:pt idx="5">
                  <c:v>9.2950207515662298E-2</c:v>
                </c:pt>
                <c:pt idx="6">
                  <c:v>0.11319820346895715</c:v>
                </c:pt>
                <c:pt idx="7">
                  <c:v>0.10874492668948577</c:v>
                </c:pt>
                <c:pt idx="8">
                  <c:v>8.7494385903893024E-2</c:v>
                </c:pt>
                <c:pt idx="9">
                  <c:v>9.3182140488813348E-2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B-894A-9BFA-2ECCE21F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14536"/>
        <c:axId val="351805240"/>
      </c:lineChart>
      <c:catAx>
        <c:axId val="351814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05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805240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1814536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295875511010882"/>
          <c:y val="3.3601805595462157E-2"/>
          <c:w val="0.13244932388038921"/>
          <c:h val="0.91935690125050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97537996287654"/>
          <c:y val="7.342679280636645E-2"/>
          <c:w val="0.66460938736245101"/>
          <c:h val="0.80070169298371041"/>
        </c:manualLayout>
      </c:layout>
      <c:lineChart>
        <c:grouping val="standard"/>
        <c:varyColors val="0"/>
        <c:ser>
          <c:idx val="2"/>
          <c:order val="0"/>
          <c:tx>
            <c:strRef>
              <c:f>Feuil1!$C$90</c:f>
              <c:strCache>
                <c:ptCount val="1"/>
                <c:pt idx="0">
                  <c:v>22-676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Feuil1!$C$91:$C$100</c:f>
              <c:numCache>
                <c:formatCode>0.000</c:formatCode>
                <c:ptCount val="10"/>
                <c:pt idx="0">
                  <c:v>5.0193805847142947E-2</c:v>
                </c:pt>
                <c:pt idx="1">
                  <c:v>0.13995274349193609</c:v>
                </c:pt>
                <c:pt idx="2">
                  <c:v>0.11503287814987218</c:v>
                </c:pt>
                <c:pt idx="3">
                  <c:v>9.148856980490061E-2</c:v>
                </c:pt>
                <c:pt idx="4">
                  <c:v>9.915995995885396E-2</c:v>
                </c:pt>
                <c:pt idx="5">
                  <c:v>8.9315922860567998E-2</c:v>
                </c:pt>
                <c:pt idx="6">
                  <c:v>0.10970987562313561</c:v>
                </c:pt>
                <c:pt idx="7">
                  <c:v>0.1098863057482955</c:v>
                </c:pt>
                <c:pt idx="9">
                  <c:v>0.10786015594462595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9E47-9750-ADBED309A15A}"/>
            </c:ext>
          </c:extLst>
        </c:ser>
        <c:ser>
          <c:idx val="0"/>
          <c:order val="1"/>
          <c:tx>
            <c:strRef>
              <c:f>Feuil1!$D$90</c:f>
              <c:strCache>
                <c:ptCount val="1"/>
                <c:pt idx="0">
                  <c:v>22-678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Feuil1!$D$91:$D$100</c:f>
              <c:numCache>
                <c:formatCode>0.000</c:formatCode>
                <c:ptCount val="10"/>
                <c:pt idx="0">
                  <c:v>2.1674076562146816E-2</c:v>
                </c:pt>
                <c:pt idx="1">
                  <c:v>0.13397886000318326</c:v>
                </c:pt>
                <c:pt idx="2">
                  <c:v>8.5961430202613931E-2</c:v>
                </c:pt>
                <c:pt idx="3">
                  <c:v>9.0660553382670539E-2</c:v>
                </c:pt>
                <c:pt idx="4">
                  <c:v>6.4290448114352694E-2</c:v>
                </c:pt>
                <c:pt idx="5">
                  <c:v>8.1954823214198891E-2</c:v>
                </c:pt>
                <c:pt idx="6">
                  <c:v>8.3545079699050451E-2</c:v>
                </c:pt>
                <c:pt idx="7">
                  <c:v>9.9504269954573621E-2</c:v>
                </c:pt>
                <c:pt idx="9">
                  <c:v>8.3576499715355634E-2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2-9E47-9750-ADBED309A15A}"/>
            </c:ext>
          </c:extLst>
        </c:ser>
        <c:ser>
          <c:idx val="1"/>
          <c:order val="2"/>
          <c:tx>
            <c:strRef>
              <c:f>Feuil1!$E$90</c:f>
              <c:strCache>
                <c:ptCount val="1"/>
                <c:pt idx="0">
                  <c:v>22-679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Feuil1!$E$91:$E$100</c:f>
              <c:numCache>
                <c:formatCode>0.000</c:formatCode>
                <c:ptCount val="10"/>
                <c:pt idx="0">
                  <c:v>2.3634777327675049E-2</c:v>
                </c:pt>
                <c:pt idx="1">
                  <c:v>0.10151646513437051</c:v>
                </c:pt>
                <c:pt idx="2">
                  <c:v>6.8928090903833672E-2</c:v>
                </c:pt>
                <c:pt idx="3">
                  <c:v>8.6496624247401677E-2</c:v>
                </c:pt>
                <c:pt idx="4">
                  <c:v>6.4290448114352694E-2</c:v>
                </c:pt>
                <c:pt idx="5">
                  <c:v>7.4466801821648998E-2</c:v>
                </c:pt>
                <c:pt idx="6">
                  <c:v>9.3656095745056955E-2</c:v>
                </c:pt>
                <c:pt idx="7">
                  <c:v>9.9504269954573621E-2</c:v>
                </c:pt>
                <c:pt idx="9">
                  <c:v>7.6582878669351429E-2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2-9E47-9750-ADBED309A15A}"/>
            </c:ext>
          </c:extLst>
        </c:ser>
        <c:ser>
          <c:idx val="3"/>
          <c:order val="3"/>
          <c:tx>
            <c:strRef>
              <c:f>Feuil1!$F$90</c:f>
              <c:strCache>
                <c:ptCount val="1"/>
                <c:pt idx="0">
                  <c:v>22-680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Feuil1!$F$91:$F$100</c:f>
              <c:numCache>
                <c:formatCode>0.000</c:formatCode>
                <c:ptCount val="10"/>
                <c:pt idx="1">
                  <c:v>0.13757304174658125</c:v>
                </c:pt>
                <c:pt idx="2">
                  <c:v>0.14081009820995893</c:v>
                </c:pt>
                <c:pt idx="3">
                  <c:v>0.11951729340514428</c:v>
                </c:pt>
                <c:pt idx="4">
                  <c:v>0.13143668412362763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12-9E47-9750-ADBED309A15A}"/>
            </c:ext>
          </c:extLst>
        </c:ser>
        <c:ser>
          <c:idx val="4"/>
          <c:order val="4"/>
          <c:tx>
            <c:strRef>
              <c:f>Feuil1!$G$90</c:f>
              <c:strCache>
                <c:ptCount val="1"/>
                <c:pt idx="0">
                  <c:v>22-683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Feuil1!$G$91:$G$100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0.1242463634853479</c:v>
                </c:pt>
                <c:pt idx="2">
                  <c:v>0.11814611357401517</c:v>
                </c:pt>
                <c:pt idx="3">
                  <c:v>9.3963188932756125E-2</c:v>
                </c:pt>
                <c:pt idx="4">
                  <c:v>7.6680037407421242E-2</c:v>
                </c:pt>
                <c:pt idx="5">
                  <c:v>8.4729877268971077E-2</c:v>
                </c:pt>
                <c:pt idx="6">
                  <c:v>0.10795514805658502</c:v>
                </c:pt>
                <c:pt idx="7">
                  <c:v>0.11216010404129872</c:v>
                </c:pt>
                <c:pt idx="9">
                  <c:v>0.10786015594462595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12-9E47-9750-ADBED309A15A}"/>
            </c:ext>
          </c:extLst>
        </c:ser>
        <c:ser>
          <c:idx val="5"/>
          <c:order val="5"/>
          <c:tx>
            <c:strRef>
              <c:f>Feuil1!$H$90</c:f>
              <c:strCache>
                <c:ptCount val="1"/>
                <c:pt idx="0">
                  <c:v>22-692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Feuil1!$H$91:$H$100</c:f>
              <c:numCache>
                <c:formatCode>0.000</c:formatCode>
                <c:ptCount val="10"/>
                <c:pt idx="0">
                  <c:v>6.2888076475348331E-2</c:v>
                </c:pt>
                <c:pt idx="1">
                  <c:v>0.1446733821645203</c:v>
                </c:pt>
                <c:pt idx="2">
                  <c:v>0.13933541264395322</c:v>
                </c:pt>
                <c:pt idx="3">
                  <c:v>0.11562224952162015</c:v>
                </c:pt>
                <c:pt idx="4">
                  <c:v>0.11310930303409616</c:v>
                </c:pt>
                <c:pt idx="5">
                  <c:v>0.12012987027478772</c:v>
                </c:pt>
                <c:pt idx="6">
                  <c:v>0.15062470140958073</c:v>
                </c:pt>
                <c:pt idx="7">
                  <c:v>0.15427378103434997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12-9E47-9750-ADBED309A15A}"/>
            </c:ext>
          </c:extLst>
        </c:ser>
        <c:ser>
          <c:idx val="6"/>
          <c:order val="6"/>
          <c:tx>
            <c:strRef>
              <c:f>Feuil1!$I$90</c:f>
              <c:strCache>
                <c:ptCount val="1"/>
                <c:pt idx="0">
                  <c:v>22-694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Feuil1!$I$91:$I$100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0.10795057513978046</c:v>
                </c:pt>
                <c:pt idx="2">
                  <c:v>6.3685035491461761E-2</c:v>
                </c:pt>
                <c:pt idx="3">
                  <c:v>9.0660553382670539E-2</c:v>
                </c:pt>
                <c:pt idx="4">
                  <c:v>5.7251485569095317E-2</c:v>
                </c:pt>
                <c:pt idx="5">
                  <c:v>7.9161923030028891E-2</c:v>
                </c:pt>
                <c:pt idx="6">
                  <c:v>0.10086446839523155</c:v>
                </c:pt>
                <c:pt idx="7">
                  <c:v>0.10067016188136368</c:v>
                </c:pt>
                <c:pt idx="9">
                  <c:v>8.634271595850751E-2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12-9E47-9750-ADBED309A15A}"/>
            </c:ext>
          </c:extLst>
        </c:ser>
        <c:ser>
          <c:idx val="7"/>
          <c:order val="7"/>
          <c:tx>
            <c:strRef>
              <c:f>Feuil1!$J$90</c:f>
              <c:strCache>
                <c:ptCount val="1"/>
                <c:pt idx="0">
                  <c:v>22-219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Feuil1!$J$91:$J$100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8.9689258165464247E-2</c:v>
                </c:pt>
                <c:pt idx="2">
                  <c:v>7.9228047543645541E-2</c:v>
                </c:pt>
                <c:pt idx="3">
                  <c:v>6.593446533251246E-2</c:v>
                </c:pt>
                <c:pt idx="4">
                  <c:v>4.4286508404727476E-2</c:v>
                </c:pt>
                <c:pt idx="5">
                  <c:v>7.0673812804509906E-2</c:v>
                </c:pt>
                <c:pt idx="6">
                  <c:v>7.223959579005057E-2</c:v>
                </c:pt>
                <c:pt idx="7">
                  <c:v>6.0440247114931234E-2</c:v>
                </c:pt>
                <c:pt idx="9">
                  <c:v>7.5170537646093605E-2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12-9E47-9750-ADBED309A15A}"/>
            </c:ext>
          </c:extLst>
        </c:ser>
        <c:ser>
          <c:idx val="8"/>
          <c:order val="8"/>
          <c:tx>
            <c:strRef>
              <c:f>Feuil1!$K$90</c:f>
              <c:strCache>
                <c:ptCount val="1"/>
                <c:pt idx="0">
                  <c:v>22-685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Feuil1!$K$91:$K$100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9.3667556047499545E-2</c:v>
                </c:pt>
                <c:pt idx="2">
                  <c:v>6.3685035491461761E-2</c:v>
                </c:pt>
                <c:pt idx="3">
                  <c:v>5.0757163011062589E-2</c:v>
                </c:pt>
                <c:pt idx="4">
                  <c:v>4.1352075065678173E-2</c:v>
                </c:pt>
                <c:pt idx="5">
                  <c:v>7.2574448143944092E-2</c:v>
                </c:pt>
                <c:pt idx="6">
                  <c:v>7.5093677136807369E-2</c:v>
                </c:pt>
                <c:pt idx="7">
                  <c:v>5.6591230944014859E-2</c:v>
                </c:pt>
                <c:pt idx="9">
                  <c:v>7.6582878669351429E-2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212-9E47-9750-ADBED309A15A}"/>
            </c:ext>
          </c:extLst>
        </c:ser>
        <c:ser>
          <c:idx val="9"/>
          <c:order val="9"/>
          <c:tx>
            <c:strRef>
              <c:f>Feuil1!$L$90</c:f>
              <c:strCache>
                <c:ptCount val="1"/>
                <c:pt idx="0">
                  <c:v>ANSP 14319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Feuil1!$L$91:$L$100</c:f>
              <c:numCache>
                <c:formatCode>0.000</c:formatCode>
                <c:ptCount val="10"/>
                <c:pt idx="0">
                  <c:v>3.3307660070158729E-2</c:v>
                </c:pt>
                <c:pt idx="1">
                  <c:v>0.14231947677104295</c:v>
                </c:pt>
                <c:pt idx="2">
                  <c:v>0.11032077606205859</c:v>
                </c:pt>
                <c:pt idx="3">
                  <c:v>0.12029212765510522</c:v>
                </c:pt>
                <c:pt idx="4">
                  <c:v>9.2668142791551444E-2</c:v>
                </c:pt>
                <c:pt idx="5">
                  <c:v>7.5409895529723103E-2</c:v>
                </c:pt>
                <c:pt idx="6">
                  <c:v>9.0921808757804756E-2</c:v>
                </c:pt>
                <c:pt idx="7">
                  <c:v>0.11442205958117668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12-9E47-9750-ADBED309A15A}"/>
            </c:ext>
          </c:extLst>
        </c:ser>
        <c:ser>
          <c:idx val="10"/>
          <c:order val="10"/>
          <c:tx>
            <c:strRef>
              <c:f>Feuil1!$M$90</c:f>
              <c:strCache>
                <c:ptCount val="1"/>
                <c:pt idx="0">
                  <c:v>ANSP 13499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Feuil1!$M$91:$M$100</c:f>
              <c:numCache>
                <c:formatCode>0.000</c:formatCode>
                <c:ptCount val="10"/>
                <c:pt idx="0">
                  <c:v>4.5568687779167227E-2</c:v>
                </c:pt>
                <c:pt idx="1">
                  <c:v>0.13518022863069112</c:v>
                </c:pt>
                <c:pt idx="2">
                  <c:v>0.11814611357401517</c:v>
                </c:pt>
                <c:pt idx="3">
                  <c:v>0.10772576867558636</c:v>
                </c:pt>
                <c:pt idx="5">
                  <c:v>0.10631416907364355</c:v>
                </c:pt>
                <c:pt idx="6">
                  <c:v>0.11751957725159956</c:v>
                </c:pt>
                <c:pt idx="7">
                  <c:v>0.1053026802784689</c:v>
                </c:pt>
                <c:pt idx="9">
                  <c:v>0.10257991482919326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12-9E47-9750-ADBED309A15A}"/>
            </c:ext>
          </c:extLst>
        </c:ser>
        <c:ser>
          <c:idx val="11"/>
          <c:order val="11"/>
          <c:tx>
            <c:strRef>
              <c:f>Feuil1!$N$90</c:f>
              <c:strCache>
                <c:ptCount val="1"/>
                <c:pt idx="0">
                  <c:v>31-57</c:v>
                </c:pt>
              </c:strCache>
            </c:strRef>
          </c:tx>
          <c:cat>
            <c:numRef>
              <c:f>Feuil1!$B$91:$B$100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Feuil1!$N$91:$N$100</c:f>
              <c:numCache>
                <c:formatCode>0.000</c:formatCode>
                <c:ptCount val="10"/>
                <c:pt idx="0">
                  <c:v>8.2115519496974265E-2</c:v>
                </c:pt>
                <c:pt idx="1">
                  <c:v>0.19347199921842417</c:v>
                </c:pt>
                <c:pt idx="2">
                  <c:v>0.1623497760660686</c:v>
                </c:pt>
                <c:pt idx="3">
                  <c:v>0.1392268824170344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12-9E47-9750-ADBED309A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168256"/>
        <c:axId val="1"/>
      </c:lineChart>
      <c:catAx>
        <c:axId val="1149168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43365247195134E-2"/>
              <c:y val="0.195804835132686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49168256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15547689563363"/>
          <c:y val="9.6786869266881695E-2"/>
          <c:w val="0.15020537381280949"/>
          <c:h val="0.8496246166786162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427655</xdr:colOff>
      <xdr:row>45</xdr:row>
      <xdr:rowOff>168467</xdr:rowOff>
    </xdr:from>
    <xdr:to>
      <xdr:col>9</xdr:col>
      <xdr:colOff>375817</xdr:colOff>
      <xdr:row>73</xdr:row>
      <xdr:rowOff>32239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0D3A7A-C86F-294D-B862-987BE427E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45</xdr:row>
      <xdr:rowOff>0</xdr:rowOff>
    </xdr:from>
    <xdr:to>
      <xdr:col>19</xdr:col>
      <xdr:colOff>233263</xdr:colOff>
      <xdr:row>72</xdr:row>
      <xdr:rowOff>71119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8937AF5-766F-0840-B8DE-4FD01840D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583163</xdr:colOff>
      <xdr:row>73</xdr:row>
      <xdr:rowOff>194387</xdr:rowOff>
    </xdr:from>
    <xdr:to>
      <xdr:col>22</xdr:col>
      <xdr:colOff>497892</xdr:colOff>
      <xdr:row>101</xdr:row>
      <xdr:rowOff>192573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08C49288-84DB-A94C-9FCD-9D9A34444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474133</xdr:colOff>
      <xdr:row>49</xdr:row>
      <xdr:rowOff>16933</xdr:rowOff>
    </xdr:from>
    <xdr:to>
      <xdr:col>10</xdr:col>
      <xdr:colOff>863599</xdr:colOff>
      <xdr:row>66</xdr:row>
      <xdr:rowOff>110065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5B726B-D0F6-4719-9A02-C23F10F46156}"/>
            </a:ext>
          </a:extLst>
        </xdr:cNvPr>
        <xdr:cNvSpPr txBox="1"/>
      </xdr:nvSpPr>
      <xdr:spPr>
        <a:xfrm>
          <a:off x="9169400" y="9973733"/>
          <a:ext cx="389466" cy="3547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48</xdr:row>
      <xdr:rowOff>186267</xdr:rowOff>
    </xdr:from>
    <xdr:to>
      <xdr:col>0</xdr:col>
      <xdr:colOff>389466</xdr:colOff>
      <xdr:row>67</xdr:row>
      <xdr:rowOff>16932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44A11D-49B8-45D4-A8F1-D79DCA04615B}"/>
            </a:ext>
          </a:extLst>
        </xdr:cNvPr>
        <xdr:cNvSpPr txBox="1"/>
      </xdr:nvSpPr>
      <xdr:spPr>
        <a:xfrm>
          <a:off x="0" y="9939867"/>
          <a:ext cx="389466" cy="36914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tabSelected="1" zoomScale="75" zoomScaleNormal="75" workbookViewId="0">
      <selection activeCell="N14" sqref="N14"/>
    </sheetView>
  </sheetViews>
  <sheetFormatPr defaultColWidth="10.796875" defaultRowHeight="16" customHeight="1"/>
  <cols>
    <col min="1" max="1" width="14.5" style="6" bestFit="1" customWidth="1"/>
    <col min="2" max="2" width="8.296875" style="6" customWidth="1"/>
    <col min="3" max="29" width="14.296875" style="6" customWidth="1"/>
    <col min="30" max="16384" width="10.796875" style="6"/>
  </cols>
  <sheetData>
    <row r="1" spans="1:32" ht="16" customHeight="1">
      <c r="C1" s="19" t="s">
        <v>48</v>
      </c>
      <c r="D1" s="19" t="s">
        <v>48</v>
      </c>
      <c r="E1" s="19" t="s">
        <v>48</v>
      </c>
      <c r="F1" s="19" t="s">
        <v>48</v>
      </c>
    </row>
    <row r="2" spans="1:32" s="1" customFormat="1" ht="16" customHeight="1">
      <c r="A2" s="2"/>
      <c r="B2" s="2"/>
      <c r="C2" s="18" t="s">
        <v>19</v>
      </c>
      <c r="D2" s="18" t="s">
        <v>35</v>
      </c>
      <c r="E2" s="18" t="s">
        <v>35</v>
      </c>
      <c r="F2" s="18" t="s">
        <v>35</v>
      </c>
      <c r="G2" s="18" t="s">
        <v>19</v>
      </c>
      <c r="H2" s="18" t="s">
        <v>19</v>
      </c>
      <c r="I2" s="18" t="s">
        <v>19</v>
      </c>
      <c r="J2" s="18" t="s">
        <v>19</v>
      </c>
      <c r="K2" s="18" t="s">
        <v>19</v>
      </c>
      <c r="L2" s="18" t="s">
        <v>19</v>
      </c>
      <c r="M2" s="18" t="s">
        <v>19</v>
      </c>
      <c r="N2" s="18" t="s">
        <v>19</v>
      </c>
      <c r="O2" s="18" t="s">
        <v>19</v>
      </c>
      <c r="P2" s="18" t="s">
        <v>19</v>
      </c>
      <c r="Q2" s="18" t="s">
        <v>19</v>
      </c>
      <c r="R2" s="17" t="s">
        <v>15</v>
      </c>
      <c r="S2" s="18" t="s">
        <v>19</v>
      </c>
      <c r="T2" s="18" t="s">
        <v>19</v>
      </c>
      <c r="U2" s="17" t="s">
        <v>15</v>
      </c>
      <c r="V2" s="2" t="s">
        <v>3</v>
      </c>
      <c r="W2" s="17" t="s">
        <v>35</v>
      </c>
      <c r="X2" s="18" t="s">
        <v>35</v>
      </c>
      <c r="Y2" s="17" t="s">
        <v>16</v>
      </c>
      <c r="Z2" s="17" t="s">
        <v>15</v>
      </c>
      <c r="AA2" s="17" t="s">
        <v>15</v>
      </c>
      <c r="AB2" s="17" t="s">
        <v>15</v>
      </c>
      <c r="AC2" s="17" t="s">
        <v>15</v>
      </c>
      <c r="AD2" s="18"/>
      <c r="AE2" s="18"/>
      <c r="AF2" s="17"/>
    </row>
    <row r="3" spans="1:32" s="1" customFormat="1" ht="16" customHeight="1">
      <c r="B3" s="2"/>
      <c r="C3" s="17" t="s">
        <v>18</v>
      </c>
      <c r="D3" s="18" t="s">
        <v>34</v>
      </c>
      <c r="E3" s="18" t="s">
        <v>34</v>
      </c>
      <c r="F3" s="18" t="s">
        <v>34</v>
      </c>
      <c r="G3" s="17" t="s">
        <v>18</v>
      </c>
      <c r="H3" s="17" t="s">
        <v>18</v>
      </c>
      <c r="I3" s="17" t="s">
        <v>18</v>
      </c>
      <c r="J3" s="17" t="s">
        <v>18</v>
      </c>
      <c r="K3" s="17" t="s">
        <v>18</v>
      </c>
      <c r="L3" s="17" t="s">
        <v>18</v>
      </c>
      <c r="M3" s="17" t="s">
        <v>18</v>
      </c>
      <c r="N3" s="17" t="s">
        <v>18</v>
      </c>
      <c r="O3" s="17" t="s">
        <v>18</v>
      </c>
      <c r="P3" s="17" t="s">
        <v>18</v>
      </c>
      <c r="Q3" s="17" t="s">
        <v>18</v>
      </c>
      <c r="R3" s="18" t="s">
        <v>17</v>
      </c>
      <c r="S3" s="17" t="s">
        <v>18</v>
      </c>
      <c r="T3" s="17" t="s">
        <v>18</v>
      </c>
      <c r="U3" s="18" t="s">
        <v>17</v>
      </c>
      <c r="V3" s="18" t="s">
        <v>17</v>
      </c>
      <c r="W3" s="18" t="s">
        <v>33</v>
      </c>
      <c r="X3" s="18" t="s">
        <v>33</v>
      </c>
      <c r="Y3" s="18" t="s">
        <v>17</v>
      </c>
      <c r="Z3" s="18" t="s">
        <v>17</v>
      </c>
      <c r="AA3" s="18" t="s">
        <v>17</v>
      </c>
      <c r="AB3" s="18" t="s">
        <v>17</v>
      </c>
      <c r="AC3" s="18" t="s">
        <v>17</v>
      </c>
      <c r="AD3" s="18"/>
      <c r="AE3" s="18"/>
      <c r="AF3" s="18"/>
    </row>
    <row r="4" spans="1:32" s="1" customFormat="1" ht="16" customHeight="1">
      <c r="A4" s="3" t="s">
        <v>4</v>
      </c>
      <c r="B4" s="2"/>
      <c r="C4" s="18" t="s">
        <v>47</v>
      </c>
      <c r="D4" s="17" t="s">
        <v>44</v>
      </c>
      <c r="E4" s="17" t="s">
        <v>45</v>
      </c>
      <c r="F4" s="17" t="s">
        <v>46</v>
      </c>
      <c r="G4" s="18" t="s">
        <v>20</v>
      </c>
      <c r="H4" s="17" t="s">
        <v>21</v>
      </c>
      <c r="I4" s="18" t="s">
        <v>22</v>
      </c>
      <c r="J4" s="18" t="s">
        <v>23</v>
      </c>
      <c r="K4" s="17" t="s">
        <v>24</v>
      </c>
      <c r="L4" s="18" t="s">
        <v>25</v>
      </c>
      <c r="M4" s="17" t="s">
        <v>26</v>
      </c>
      <c r="N4" s="17" t="s">
        <v>27</v>
      </c>
      <c r="O4" s="18" t="s">
        <v>28</v>
      </c>
      <c r="P4" s="17" t="s">
        <v>29</v>
      </c>
      <c r="Q4" s="17" t="s">
        <v>30</v>
      </c>
      <c r="R4" s="17" t="s">
        <v>38</v>
      </c>
      <c r="S4" s="17" t="s">
        <v>31</v>
      </c>
      <c r="T4" s="18" t="s">
        <v>32</v>
      </c>
      <c r="U4" s="17" t="s">
        <v>42</v>
      </c>
      <c r="V4" s="17" t="s">
        <v>36</v>
      </c>
      <c r="W4" s="2" t="s">
        <v>1</v>
      </c>
      <c r="X4" s="2" t="s">
        <v>2</v>
      </c>
      <c r="Y4" s="17" t="s">
        <v>43</v>
      </c>
      <c r="Z4" s="17" t="s">
        <v>40</v>
      </c>
      <c r="AA4" s="17" t="s">
        <v>41</v>
      </c>
      <c r="AB4" s="17" t="s">
        <v>39</v>
      </c>
      <c r="AC4" s="17" t="s">
        <v>37</v>
      </c>
      <c r="AD4" s="17"/>
      <c r="AE4" s="17"/>
      <c r="AF4" s="18"/>
    </row>
    <row r="5" spans="1:32" ht="16" customHeight="1">
      <c r="A5" s="4">
        <v>210.24137931034483</v>
      </c>
      <c r="B5" s="5">
        <v>1</v>
      </c>
      <c r="C5" s="19">
        <v>197.6</v>
      </c>
      <c r="D5" s="19">
        <v>218</v>
      </c>
      <c r="E5" s="19">
        <v>199</v>
      </c>
      <c r="F5" s="19">
        <v>198</v>
      </c>
      <c r="G5" s="19">
        <v>197.6</v>
      </c>
      <c r="H5" s="19">
        <v>211.5</v>
      </c>
      <c r="I5" s="19">
        <v>201.3</v>
      </c>
      <c r="J5" s="19">
        <v>200.2</v>
      </c>
      <c r="K5" s="19">
        <v>225.1</v>
      </c>
      <c r="L5" s="19">
        <v>209.7</v>
      </c>
      <c r="M5" s="19">
        <v>212.2</v>
      </c>
      <c r="N5" s="19">
        <v>214.6</v>
      </c>
      <c r="O5" s="19">
        <v>198.4</v>
      </c>
      <c r="P5" s="19">
        <v>218.6</v>
      </c>
      <c r="Q5" s="19">
        <v>225</v>
      </c>
      <c r="R5" s="19">
        <v>207</v>
      </c>
      <c r="S5" s="19">
        <v>210.2</v>
      </c>
      <c r="T5" s="19">
        <v>206.7</v>
      </c>
      <c r="U5" s="19">
        <v>211</v>
      </c>
      <c r="V5" s="19">
        <v>215</v>
      </c>
      <c r="W5" s="6">
        <v>228</v>
      </c>
      <c r="X5" s="6">
        <v>217</v>
      </c>
      <c r="Y5" s="19">
        <v>206</v>
      </c>
      <c r="Z5" s="19">
        <v>206</v>
      </c>
      <c r="AA5" s="19">
        <v>222</v>
      </c>
      <c r="AB5" s="19">
        <v>206</v>
      </c>
      <c r="AC5" s="19">
        <v>216</v>
      </c>
      <c r="AD5" s="19"/>
      <c r="AE5" s="19"/>
      <c r="AF5" s="19"/>
    </row>
    <row r="6" spans="1:32" ht="16" customHeight="1">
      <c r="A6" s="4">
        <v>26.517241379310338</v>
      </c>
      <c r="B6" s="5">
        <v>3</v>
      </c>
      <c r="C6" s="19">
        <v>28.1</v>
      </c>
      <c r="D6" s="19">
        <v>31</v>
      </c>
      <c r="E6" s="19">
        <v>31</v>
      </c>
      <c r="F6" s="19">
        <v>28</v>
      </c>
      <c r="G6" s="19">
        <v>29.5</v>
      </c>
      <c r="H6" s="19">
        <v>33.799999999999997</v>
      </c>
      <c r="I6" s="19">
        <v>31.2</v>
      </c>
      <c r="J6" s="19">
        <v>32.9</v>
      </c>
      <c r="K6" s="19">
        <v>32.4</v>
      </c>
      <c r="L6" s="19">
        <v>32.299999999999997</v>
      </c>
      <c r="M6" s="19">
        <v>33.200000000000003</v>
      </c>
      <c r="N6" s="19">
        <v>35.4</v>
      </c>
      <c r="O6" s="19">
        <v>30.7</v>
      </c>
      <c r="P6" s="19">
        <v>35.700000000000003</v>
      </c>
      <c r="Q6" s="19">
        <v>35.1</v>
      </c>
      <c r="R6" s="19">
        <v>35</v>
      </c>
      <c r="S6" s="19">
        <v>32.700000000000003</v>
      </c>
      <c r="T6" s="19">
        <v>32.5</v>
      </c>
      <c r="U6" s="19">
        <v>32.5</v>
      </c>
      <c r="V6" s="19">
        <v>35</v>
      </c>
      <c r="W6" s="6">
        <v>35</v>
      </c>
      <c r="X6" s="6">
        <v>33</v>
      </c>
      <c r="Y6" s="19">
        <v>32.5</v>
      </c>
      <c r="Z6" s="19">
        <v>34</v>
      </c>
      <c r="AA6" s="19">
        <v>34</v>
      </c>
      <c r="AB6" s="19">
        <v>35.5</v>
      </c>
      <c r="AC6" s="19">
        <v>34.5</v>
      </c>
      <c r="AD6" s="19"/>
      <c r="AE6" s="19"/>
      <c r="AF6" s="19"/>
    </row>
    <row r="7" spans="1:32" ht="16" customHeight="1">
      <c r="A7" s="4">
        <v>21.331034482758621</v>
      </c>
      <c r="B7" s="5">
        <v>4</v>
      </c>
      <c r="C7" s="19">
        <v>22.5</v>
      </c>
      <c r="D7" s="19">
        <v>24</v>
      </c>
      <c r="E7" s="19">
        <v>25</v>
      </c>
      <c r="F7" s="19">
        <v>23</v>
      </c>
      <c r="G7" s="19">
        <v>23.4</v>
      </c>
      <c r="H7" s="19">
        <v>26.3</v>
      </c>
      <c r="I7" s="19">
        <v>24.6</v>
      </c>
      <c r="J7" s="19">
        <v>25.6</v>
      </c>
      <c r="K7" s="19">
        <v>25.5</v>
      </c>
      <c r="L7" s="19">
        <v>23.3</v>
      </c>
      <c r="M7" s="19">
        <v>26.8</v>
      </c>
      <c r="N7" s="19">
        <v>25.6</v>
      </c>
      <c r="O7" s="19">
        <v>25.2</v>
      </c>
      <c r="P7" s="19">
        <v>25.9</v>
      </c>
      <c r="Q7" s="19">
        <v>27.3</v>
      </c>
      <c r="R7" s="19">
        <v>25</v>
      </c>
      <c r="S7" s="19">
        <v>26.1</v>
      </c>
      <c r="T7" s="19">
        <v>24.8</v>
      </c>
      <c r="U7" s="19">
        <v>24.5</v>
      </c>
      <c r="V7" s="19">
        <v>26</v>
      </c>
      <c r="W7" s="6">
        <v>26</v>
      </c>
      <c r="X7" s="6">
        <v>25.8</v>
      </c>
      <c r="Y7" s="19">
        <v>23.2</v>
      </c>
      <c r="Z7" s="19">
        <v>26</v>
      </c>
      <c r="AA7" s="19">
        <v>26</v>
      </c>
      <c r="AB7" s="19">
        <v>26</v>
      </c>
      <c r="AC7" s="19">
        <v>26</v>
      </c>
      <c r="AD7" s="19"/>
      <c r="AE7" s="19"/>
      <c r="AF7" s="19"/>
    </row>
    <row r="8" spans="1:32" ht="16" customHeight="1">
      <c r="A8" s="4">
        <v>42.527586206896551</v>
      </c>
      <c r="B8" s="5">
        <v>5</v>
      </c>
      <c r="C8" s="19">
        <v>44.1</v>
      </c>
      <c r="D8" s="19">
        <v>45</v>
      </c>
      <c r="E8" s="19">
        <v>42</v>
      </c>
      <c r="F8" s="19">
        <v>44</v>
      </c>
      <c r="G8" s="19">
        <v>43.1</v>
      </c>
      <c r="H8" s="19">
        <v>51.7</v>
      </c>
      <c r="I8" s="19">
        <v>44</v>
      </c>
      <c r="J8" s="19">
        <v>45</v>
      </c>
      <c r="K8" s="19">
        <v>48.9</v>
      </c>
      <c r="L8" s="19">
        <v>45.2</v>
      </c>
      <c r="M8" s="19">
        <v>50</v>
      </c>
      <c r="N8" s="19">
        <v>47.1</v>
      </c>
      <c r="O8" s="19">
        <v>42.3</v>
      </c>
      <c r="P8" s="19">
        <v>49</v>
      </c>
      <c r="Q8" s="19">
        <v>50.4</v>
      </c>
      <c r="R8" s="19">
        <v>50</v>
      </c>
      <c r="S8" s="19">
        <v>46.6</v>
      </c>
      <c r="T8" s="19">
        <v>43.2</v>
      </c>
      <c r="U8" s="19">
        <v>48</v>
      </c>
      <c r="V8" s="19">
        <v>48.5</v>
      </c>
      <c r="W8" s="6">
        <v>48.5</v>
      </c>
      <c r="X8" s="6">
        <v>47</v>
      </c>
      <c r="Y8" s="19">
        <v>49</v>
      </c>
      <c r="Z8" s="19">
        <v>53</v>
      </c>
      <c r="AA8" s="19">
        <v>50</v>
      </c>
      <c r="AB8" s="19">
        <v>50</v>
      </c>
      <c r="AC8" s="19">
        <v>51</v>
      </c>
      <c r="AD8" s="19"/>
      <c r="AE8" s="19"/>
      <c r="AF8" s="19"/>
    </row>
    <row r="9" spans="1:32" ht="16" customHeight="1">
      <c r="A9" s="4">
        <v>26.820689655172412</v>
      </c>
      <c r="B9" s="5">
        <v>6</v>
      </c>
      <c r="C9" s="22">
        <v>28.8</v>
      </c>
      <c r="D9" s="19">
        <v>29</v>
      </c>
      <c r="E9" s="19">
        <v>27.5</v>
      </c>
      <c r="F9" s="19">
        <v>30</v>
      </c>
      <c r="G9" s="22">
        <v>27.1</v>
      </c>
      <c r="H9" s="22">
        <v>29.6</v>
      </c>
      <c r="I9" s="22">
        <v>28</v>
      </c>
      <c r="J9" s="22">
        <v>29.6</v>
      </c>
      <c r="K9" s="22">
        <v>29.7</v>
      </c>
      <c r="L9" s="22">
        <v>29.2</v>
      </c>
      <c r="M9" s="22">
        <v>31.2</v>
      </c>
      <c r="N9" s="22">
        <v>29.4</v>
      </c>
      <c r="O9" s="22">
        <v>27.7</v>
      </c>
      <c r="P9" s="22">
        <v>31.1</v>
      </c>
      <c r="Q9" s="22">
        <v>29.5</v>
      </c>
      <c r="R9" s="19">
        <v>33</v>
      </c>
      <c r="S9" s="22">
        <v>28.9</v>
      </c>
      <c r="T9" s="23" t="s">
        <v>49</v>
      </c>
      <c r="U9" s="19">
        <v>31</v>
      </c>
      <c r="V9" s="19">
        <v>31</v>
      </c>
      <c r="W9" s="6">
        <v>30.5</v>
      </c>
      <c r="X9" s="6">
        <v>28.5</v>
      </c>
      <c r="Y9" s="19">
        <v>31</v>
      </c>
      <c r="Z9" s="19">
        <v>32.5</v>
      </c>
      <c r="AA9" s="19">
        <v>32</v>
      </c>
      <c r="AB9" s="19">
        <v>31</v>
      </c>
      <c r="AC9" s="19">
        <v>32</v>
      </c>
      <c r="AD9" s="19"/>
      <c r="AE9" s="19"/>
      <c r="AF9" s="19"/>
    </row>
    <row r="10" spans="1:32" ht="16" customHeight="1">
      <c r="A10" s="4">
        <v>38.751724137931035</v>
      </c>
      <c r="B10" s="5">
        <v>10</v>
      </c>
      <c r="C10" s="19"/>
      <c r="D10" s="19">
        <v>40.5</v>
      </c>
      <c r="E10" s="19">
        <v>40</v>
      </c>
      <c r="F10" s="19">
        <v>38.5</v>
      </c>
      <c r="G10" s="19"/>
      <c r="H10" s="7"/>
      <c r="I10" s="19"/>
      <c r="J10" s="7"/>
      <c r="K10" s="19"/>
      <c r="L10" s="7"/>
      <c r="M10" s="7"/>
      <c r="N10" s="7"/>
      <c r="O10" s="7"/>
      <c r="P10" s="7"/>
      <c r="Q10" s="7"/>
      <c r="R10" s="19">
        <v>47</v>
      </c>
      <c r="S10" s="7"/>
      <c r="T10" s="7"/>
      <c r="U10" s="19">
        <v>46</v>
      </c>
      <c r="V10" s="19">
        <v>47</v>
      </c>
      <c r="W10" s="6">
        <v>46</v>
      </c>
      <c r="X10" s="6">
        <v>45</v>
      </c>
      <c r="Y10" s="19">
        <v>45.5</v>
      </c>
      <c r="Z10" s="19">
        <v>47</v>
      </c>
      <c r="AA10" s="19">
        <v>48</v>
      </c>
      <c r="AB10" s="19">
        <v>45.5</v>
      </c>
      <c r="AC10" s="19">
        <v>47</v>
      </c>
      <c r="AD10" s="19"/>
      <c r="AE10" s="19"/>
      <c r="AF10" s="19"/>
    </row>
    <row r="11" spans="1:32" ht="16" customHeight="1">
      <c r="A11" s="4">
        <v>38.527586206896558</v>
      </c>
      <c r="B11" s="5">
        <v>11</v>
      </c>
      <c r="C11" s="19">
        <v>42.4</v>
      </c>
      <c r="D11" s="19">
        <v>42.5</v>
      </c>
      <c r="E11" s="19">
        <v>41</v>
      </c>
      <c r="F11" s="19">
        <v>42</v>
      </c>
      <c r="G11" s="19">
        <v>42.1</v>
      </c>
      <c r="H11" s="19">
        <v>46.3</v>
      </c>
      <c r="I11" s="19">
        <v>43</v>
      </c>
      <c r="J11" s="19">
        <v>43.6</v>
      </c>
      <c r="K11" s="19">
        <v>45.3</v>
      </c>
      <c r="L11" s="19">
        <v>44.8</v>
      </c>
      <c r="M11" s="19">
        <v>46.8</v>
      </c>
      <c r="N11" s="19">
        <v>47</v>
      </c>
      <c r="O11" s="19">
        <v>40.9</v>
      </c>
      <c r="P11" s="19">
        <v>47.8</v>
      </c>
      <c r="Q11" s="19">
        <v>45.2</v>
      </c>
      <c r="R11" s="19">
        <v>50</v>
      </c>
      <c r="S11" s="19">
        <v>43.8</v>
      </c>
      <c r="T11" s="19">
        <v>44.6</v>
      </c>
      <c r="U11" s="19">
        <v>47</v>
      </c>
      <c r="V11" s="19">
        <v>49</v>
      </c>
      <c r="W11" s="6">
        <v>47</v>
      </c>
      <c r="X11" s="6">
        <v>44.5</v>
      </c>
      <c r="Y11" s="19">
        <v>46</v>
      </c>
      <c r="Z11" s="19">
        <v>48</v>
      </c>
      <c r="AA11" s="19">
        <v>50</v>
      </c>
      <c r="AB11" s="19">
        <v>48</v>
      </c>
      <c r="AC11" s="19">
        <v>48.5</v>
      </c>
      <c r="AD11" s="19"/>
      <c r="AE11" s="19"/>
      <c r="AF11" s="19"/>
    </row>
    <row r="12" spans="1:32" ht="16" customHeight="1">
      <c r="A12" s="4">
        <v>29.582758620689649</v>
      </c>
      <c r="B12" s="5">
        <v>12</v>
      </c>
      <c r="C12" s="19">
        <v>32.799999999999997</v>
      </c>
      <c r="D12" s="19">
        <v>34</v>
      </c>
      <c r="E12" s="19">
        <v>33</v>
      </c>
      <c r="F12" s="19">
        <v>33</v>
      </c>
      <c r="G12" s="19">
        <v>32.700000000000003</v>
      </c>
      <c r="H12" s="19">
        <v>36.5</v>
      </c>
      <c r="I12" s="19">
        <v>35.200000000000003</v>
      </c>
      <c r="J12" s="19">
        <v>33.799999999999997</v>
      </c>
      <c r="K12" s="19">
        <v>34</v>
      </c>
      <c r="L12" s="19">
        <v>33.9</v>
      </c>
      <c r="M12" s="19">
        <v>37.299999999999997</v>
      </c>
      <c r="N12" s="19">
        <v>35.299999999999997</v>
      </c>
      <c r="O12" s="19">
        <v>32.9</v>
      </c>
      <c r="P12" s="19">
        <v>37.1</v>
      </c>
      <c r="Q12" s="19"/>
      <c r="R12" s="19"/>
      <c r="S12" s="19">
        <v>36.299999999999997</v>
      </c>
      <c r="T12" s="19">
        <v>32</v>
      </c>
      <c r="U12" s="19">
        <v>36</v>
      </c>
      <c r="V12" s="19">
        <v>38</v>
      </c>
      <c r="W12" s="6">
        <v>34</v>
      </c>
      <c r="X12" s="6">
        <v>34</v>
      </c>
      <c r="Y12" s="19">
        <v>35.5</v>
      </c>
      <c r="Z12" s="19">
        <v>37</v>
      </c>
      <c r="AA12" s="19">
        <v>38</v>
      </c>
      <c r="AB12" s="19">
        <v>37</v>
      </c>
      <c r="AC12" s="19">
        <v>35.700000000000003</v>
      </c>
      <c r="AD12" s="19"/>
      <c r="AE12" s="19"/>
      <c r="AF12" s="19"/>
    </row>
    <row r="13" spans="1:32" ht="16" customHeight="1">
      <c r="A13" s="4">
        <v>24.11724137931035</v>
      </c>
      <c r="B13" s="5">
        <v>13</v>
      </c>
      <c r="C13" s="19"/>
      <c r="D13" s="19">
        <v>27.5</v>
      </c>
      <c r="E13" s="19">
        <v>27</v>
      </c>
      <c r="F13" s="19">
        <v>28</v>
      </c>
      <c r="G13" s="19"/>
      <c r="H13" s="19"/>
      <c r="I13" s="19"/>
      <c r="K13" s="19"/>
      <c r="R13" s="19">
        <v>27</v>
      </c>
      <c r="U13" s="19">
        <v>28</v>
      </c>
      <c r="V13" s="19">
        <v>29</v>
      </c>
      <c r="W13" s="6">
        <v>27.5</v>
      </c>
      <c r="X13" s="6">
        <v>27.5</v>
      </c>
      <c r="Y13" s="19">
        <v>28</v>
      </c>
      <c r="Z13" s="19">
        <v>28.5</v>
      </c>
      <c r="AA13" s="19">
        <v>29.5</v>
      </c>
      <c r="AB13" s="19">
        <v>29</v>
      </c>
      <c r="AC13" s="19">
        <v>28.5</v>
      </c>
      <c r="AD13" s="19"/>
      <c r="AE13" s="19"/>
      <c r="AF13" s="19"/>
    </row>
    <row r="14" spans="1:32" ht="16" customHeight="1">
      <c r="A14" s="4">
        <v>25.820689655172412</v>
      </c>
      <c r="B14" s="5">
        <v>14</v>
      </c>
      <c r="C14" s="19"/>
      <c r="D14" s="19">
        <v>29.5</v>
      </c>
      <c r="E14" s="19">
        <v>28</v>
      </c>
      <c r="F14" s="19">
        <v>29</v>
      </c>
      <c r="G14" s="19"/>
      <c r="H14" s="19"/>
      <c r="I14" s="19"/>
      <c r="K14" s="19"/>
      <c r="R14" s="19">
        <v>30.3</v>
      </c>
      <c r="U14" s="19">
        <v>28.5</v>
      </c>
      <c r="V14" s="19">
        <v>30</v>
      </c>
      <c r="W14" s="6">
        <v>29</v>
      </c>
      <c r="X14" s="6">
        <v>29</v>
      </c>
      <c r="Y14" s="19">
        <v>30</v>
      </c>
      <c r="Z14" s="19">
        <v>30</v>
      </c>
      <c r="AA14" s="19">
        <v>32</v>
      </c>
      <c r="AB14" s="19">
        <v>31</v>
      </c>
      <c r="AC14" s="19">
        <v>31</v>
      </c>
      <c r="AD14" s="19"/>
      <c r="AE14" s="19"/>
      <c r="AF14" s="19"/>
    </row>
    <row r="15" spans="1:32" ht="16" customHeight="1">
      <c r="A15" s="4">
        <v>33.948275862068968</v>
      </c>
      <c r="B15" s="5">
        <v>7</v>
      </c>
      <c r="C15" s="19"/>
      <c r="D15" s="19">
        <v>37</v>
      </c>
      <c r="E15" s="19">
        <v>35</v>
      </c>
      <c r="F15" s="19">
        <v>36.5</v>
      </c>
      <c r="G15" s="19"/>
      <c r="H15" s="19"/>
      <c r="I15" s="19"/>
      <c r="K15" s="19"/>
      <c r="R15" s="19">
        <v>43</v>
      </c>
      <c r="U15" s="19">
        <v>40</v>
      </c>
      <c r="V15" s="19">
        <v>38.5</v>
      </c>
      <c r="W15" s="6">
        <v>40</v>
      </c>
      <c r="X15" s="6">
        <v>38</v>
      </c>
      <c r="Y15" s="19">
        <v>39</v>
      </c>
      <c r="Z15" s="19">
        <v>42.5</v>
      </c>
      <c r="AA15" s="19">
        <v>42</v>
      </c>
      <c r="AB15" s="19">
        <v>39</v>
      </c>
      <c r="AC15" s="19">
        <v>41</v>
      </c>
      <c r="AD15" s="19"/>
      <c r="AE15" s="19"/>
      <c r="AF15" s="19"/>
    </row>
    <row r="16" spans="1:32" ht="16" customHeight="1">
      <c r="A16" s="4">
        <v>12.372413793103449</v>
      </c>
      <c r="B16" s="5">
        <v>8</v>
      </c>
      <c r="C16" s="19"/>
      <c r="D16" s="19">
        <v>14</v>
      </c>
      <c r="E16" s="19">
        <v>14</v>
      </c>
      <c r="F16" s="19">
        <v>12</v>
      </c>
      <c r="G16" s="19"/>
      <c r="H16" s="19"/>
      <c r="I16" s="19"/>
      <c r="K16" s="19"/>
      <c r="R16" s="19">
        <v>14.5</v>
      </c>
      <c r="U16" s="19">
        <v>16</v>
      </c>
      <c r="V16" s="19">
        <v>15</v>
      </c>
      <c r="W16" s="6">
        <v>14.5</v>
      </c>
      <c r="X16" s="6">
        <v>14</v>
      </c>
      <c r="Y16" s="19">
        <v>15.3</v>
      </c>
      <c r="Z16" s="19">
        <v>17.5</v>
      </c>
      <c r="AA16" s="19">
        <v>15.5</v>
      </c>
      <c r="AB16" s="19">
        <v>14</v>
      </c>
      <c r="AC16" s="19">
        <v>17.5</v>
      </c>
      <c r="AD16" s="19"/>
      <c r="AE16" s="19"/>
      <c r="AF16" s="19"/>
    </row>
    <row r="17" spans="1:32" ht="16" customHeight="1">
      <c r="A17" s="6" t="s">
        <v>0</v>
      </c>
      <c r="B17" s="5"/>
      <c r="C17" s="20" t="str">
        <f t="shared" ref="C17:I17" si="0">C4</f>
        <v>LUM 191p</v>
      </c>
      <c r="D17" s="20" t="str">
        <f>D4</f>
        <v>NMC 11630p</v>
      </c>
      <c r="E17" s="20" t="str">
        <f>E4</f>
        <v>NMC 34793p</v>
      </c>
      <c r="F17" s="20" t="str">
        <f>F4</f>
        <v>NMC 36152p</v>
      </c>
      <c r="G17" s="20" t="str">
        <f t="shared" si="0"/>
        <v>LUM 192</v>
      </c>
      <c r="H17" s="8" t="str">
        <f t="shared" ref="H17" si="1">H4</f>
        <v>LUM 195</v>
      </c>
      <c r="I17" s="20" t="str">
        <f t="shared" si="0"/>
        <v>LUM 199</v>
      </c>
      <c r="J17" s="8" t="str">
        <f>J4</f>
        <v>LUM 1100</v>
      </c>
      <c r="K17" s="20" t="str">
        <f t="shared" ref="K17" si="2">K4</f>
        <v>LUM 1101</v>
      </c>
      <c r="L17" s="8" t="str">
        <f>L4</f>
        <v>LUM 1102</v>
      </c>
      <c r="M17" s="8" t="str">
        <f>M4</f>
        <v>LUM 1103</v>
      </c>
      <c r="N17" s="8" t="str">
        <f>N4</f>
        <v>LUM 1104</v>
      </c>
      <c r="O17" s="8" t="str">
        <f>O4</f>
        <v>LUM 1105</v>
      </c>
      <c r="P17" s="8" t="str">
        <f>P4</f>
        <v>LUM 1175</v>
      </c>
      <c r="Q17" s="8" t="str">
        <f t="shared" ref="Q17" si="3">Q4</f>
        <v>NMC 11631</v>
      </c>
      <c r="R17" s="8" t="str">
        <f>R4</f>
        <v>NMC 16223</v>
      </c>
      <c r="S17" s="8" t="str">
        <f t="shared" ref="S17:T17" si="4">S4</f>
        <v>NMC 13473</v>
      </c>
      <c r="T17" s="8" t="str">
        <f t="shared" si="4"/>
        <v>NMC 13475</v>
      </c>
      <c r="U17" s="8" t="str">
        <f t="shared" ref="U17:AA17" si="5">U4</f>
        <v>NMC 13683</v>
      </c>
      <c r="V17" s="8" t="str">
        <f t="shared" si="5"/>
        <v>NMC 18040</v>
      </c>
      <c r="W17" s="8" t="str">
        <f t="shared" si="5"/>
        <v>NMC 25824</v>
      </c>
      <c r="X17" s="8" t="str">
        <f t="shared" si="5"/>
        <v>NMC 25826A</v>
      </c>
      <c r="Y17" s="8" t="str">
        <f t="shared" si="5"/>
        <v>NMC 26723</v>
      </c>
      <c r="Z17" s="8" t="str">
        <f t="shared" si="5"/>
        <v>NMC 27406</v>
      </c>
      <c r="AA17" s="8" t="str">
        <f t="shared" si="5"/>
        <v>NMC 28495</v>
      </c>
      <c r="AB17" s="8" t="str">
        <f t="shared" ref="AB17" si="6">AB4</f>
        <v>NMC 31576</v>
      </c>
      <c r="AC17" s="8" t="str">
        <f>AC4</f>
        <v>NMC 33049</v>
      </c>
      <c r="AD17" s="20"/>
      <c r="AE17" s="20"/>
      <c r="AF17" s="20"/>
    </row>
    <row r="18" spans="1:32" ht="16" customHeight="1">
      <c r="A18" s="9">
        <f>LOG10(A5)</f>
        <v>2.3227181971229638</v>
      </c>
      <c r="B18" s="5">
        <v>1</v>
      </c>
      <c r="C18" s="21">
        <f t="shared" ref="C18:I22" si="7">LOG10(C5)-$A18</f>
        <v>-2.693125687135467E-2</v>
      </c>
      <c r="D18" s="21">
        <f t="shared" ref="D18:F29" si="8">LOG10(D5)-$A18</f>
        <v>1.5738296481640823E-2</v>
      </c>
      <c r="E18" s="21">
        <f t="shared" si="8"/>
        <v>-2.3865120713256971E-2</v>
      </c>
      <c r="F18" s="21">
        <f t="shared" si="8"/>
        <v>-2.6053006861432859E-2</v>
      </c>
      <c r="G18" s="21">
        <f t="shared" si="7"/>
        <v>-2.693125687135467E-2</v>
      </c>
      <c r="H18" s="10">
        <f>LOG10(H5)-$A18</f>
        <v>2.5921745880972402E-3</v>
      </c>
      <c r="I18" s="21">
        <f t="shared" si="7"/>
        <v>-1.8874422234309129E-2</v>
      </c>
      <c r="J18" s="10">
        <f>LOG10(J5)-$A18</f>
        <v>-2.1254123979664197E-2</v>
      </c>
      <c r="K18" s="21">
        <f t="shared" ref="K18:K22" si="9">LOG10(K5)-$A18</f>
        <v>2.9657297877556221E-2</v>
      </c>
      <c r="L18" s="10">
        <f t="shared" ref="L18:V18" si="10">LOG10(L5)-$A18</f>
        <v>-1.119766657620147E-3</v>
      </c>
      <c r="M18" s="10">
        <f t="shared" si="10"/>
        <v>4.0271824423578906E-3</v>
      </c>
      <c r="N18" s="10">
        <f t="shared" si="10"/>
        <v>8.9115205069685288E-3</v>
      </c>
      <c r="O18" s="10">
        <f t="shared" si="10"/>
        <v>-2.5176529304804074E-2</v>
      </c>
      <c r="P18" s="10">
        <f t="shared" si="10"/>
        <v>1.6931960490720321E-2</v>
      </c>
      <c r="Q18" s="10">
        <f t="shared" si="10"/>
        <v>2.9464320988398907E-2</v>
      </c>
      <c r="R18" s="10">
        <f t="shared" si="10"/>
        <v>-6.7478516660459675E-3</v>
      </c>
      <c r="S18" s="10">
        <f t="shared" si="10"/>
        <v>-8.5485430740384061E-5</v>
      </c>
      <c r="T18" s="10">
        <f t="shared" si="10"/>
        <v>-7.3777204956755327E-3</v>
      </c>
      <c r="U18" s="10">
        <f t="shared" si="10"/>
        <v>1.5642581747288276E-3</v>
      </c>
      <c r="V18" s="10">
        <f t="shared" si="10"/>
        <v>9.7202627926415985E-3</v>
      </c>
      <c r="W18" s="10">
        <f t="shared" ref="W18:W22" si="11">LOG10(W5)-$A18</f>
        <v>3.521664987749018E-2</v>
      </c>
      <c r="X18" s="10">
        <f t="shared" ref="X18:AA29" si="12">LOG10(X5)-$A18</f>
        <v>1.3741536725565773E-2</v>
      </c>
      <c r="Y18" s="10">
        <f t="shared" si="12"/>
        <v>-8.8509767538105244E-3</v>
      </c>
      <c r="Z18" s="10">
        <f t="shared" si="12"/>
        <v>-8.8509767538105244E-3</v>
      </c>
      <c r="AA18" s="10">
        <f t="shared" si="12"/>
        <v>2.3634777327675049E-2</v>
      </c>
      <c r="AB18" s="10">
        <f t="shared" ref="AB18" si="13">LOG10(AB5)-$A18</f>
        <v>-8.8509767538105244E-3</v>
      </c>
      <c r="AC18" s="10">
        <f t="shared" ref="AC18:AC29" si="14">LOG10(AC5)-$A18</f>
        <v>1.1735554027966888E-2</v>
      </c>
      <c r="AD18" s="21"/>
      <c r="AE18" s="21"/>
      <c r="AF18" s="21"/>
    </row>
    <row r="19" spans="1:32" ht="16" customHeight="1">
      <c r="A19" s="9">
        <f t="shared" ref="A19:A29" si="15">LOG10(A6)</f>
        <v>1.4235283419024749</v>
      </c>
      <c r="B19" s="5">
        <v>3</v>
      </c>
      <c r="C19" s="21">
        <f t="shared" si="7"/>
        <v>2.5177978002604906E-2</v>
      </c>
      <c r="D19" s="21">
        <f t="shared" si="8"/>
        <v>6.7833351931797736E-2</v>
      </c>
      <c r="E19" s="21">
        <f t="shared" si="8"/>
        <v>6.7833351931797736E-2</v>
      </c>
      <c r="F19" s="21">
        <f t="shared" si="8"/>
        <v>2.3629689439744306E-2</v>
      </c>
      <c r="G19" s="21">
        <f t="shared" si="7"/>
        <v>4.6293674075688074E-2</v>
      </c>
      <c r="H19" s="10">
        <f>LOG10(H6)-$A19</f>
        <v>0.10538835837517979</v>
      </c>
      <c r="I19" s="21">
        <f t="shared" si="7"/>
        <v>7.0626252115967958E-2</v>
      </c>
      <c r="J19" s="10">
        <f>LOG10(J6)-$A19</f>
        <v>9.3667556047499323E-2</v>
      </c>
      <c r="K19" s="21">
        <f t="shared" si="9"/>
        <v>8.7016668304137124E-2</v>
      </c>
      <c r="L19" s="10">
        <f t="shared" ref="L19:V19" si="16">LOG10(L6)-$A19</f>
        <v>8.5674180428627844E-2</v>
      </c>
      <c r="M19" s="10">
        <f t="shared" si="16"/>
        <v>9.7609741801561345E-2</v>
      </c>
      <c r="N19" s="10">
        <f t="shared" si="16"/>
        <v>0.12547492012331296</v>
      </c>
      <c r="O19" s="10">
        <f t="shared" si="16"/>
        <v>6.3610033574711622E-2</v>
      </c>
      <c r="P19" s="10">
        <f t="shared" si="16"/>
        <v>0.12913987420971829</v>
      </c>
      <c r="Q19" s="10">
        <f t="shared" si="16"/>
        <v>0.12177877456334918</v>
      </c>
      <c r="R19" s="10">
        <f t="shared" si="16"/>
        <v>0.12053970244780077</v>
      </c>
      <c r="S19" s="10">
        <f t="shared" si="16"/>
        <v>9.1019410757811281E-2</v>
      </c>
      <c r="T19" s="10">
        <f t="shared" si="16"/>
        <v>8.8355019076399532E-2</v>
      </c>
      <c r="U19" s="10">
        <f t="shared" si="16"/>
        <v>8.8355019076399532E-2</v>
      </c>
      <c r="V19" s="10">
        <f t="shared" si="16"/>
        <v>0.12053970244780077</v>
      </c>
      <c r="W19" s="10">
        <f t="shared" si="11"/>
        <v>0.12053970244780077</v>
      </c>
      <c r="X19" s="10">
        <f t="shared" si="12"/>
        <v>9.4985597975412617E-2</v>
      </c>
      <c r="Y19" s="10">
        <f t="shared" si="12"/>
        <v>8.8355019076399532E-2</v>
      </c>
      <c r="Z19" s="10">
        <f t="shared" si="12"/>
        <v>0.10795057513978024</v>
      </c>
      <c r="AA19" s="10">
        <f t="shared" si="12"/>
        <v>0.10795057513978024</v>
      </c>
      <c r="AB19" s="10">
        <f t="shared" ref="AB19" si="17">LOG10(AB6)-$A19</f>
        <v>0.12670001115261909</v>
      </c>
      <c r="AC19" s="10">
        <f t="shared" si="14"/>
        <v>0.11429075317079929</v>
      </c>
      <c r="AD19" s="21"/>
      <c r="AE19" s="21"/>
      <c r="AF19" s="21"/>
    </row>
    <row r="20" spans="1:32" ht="16" customHeight="1">
      <c r="A20" s="9">
        <f t="shared" si="15"/>
        <v>1.329011917768204</v>
      </c>
      <c r="B20" s="5">
        <v>4</v>
      </c>
      <c r="C20" s="21">
        <f t="shared" si="7"/>
        <v>2.3170600343158432E-2</v>
      </c>
      <c r="D20" s="21">
        <f t="shared" si="8"/>
        <v>5.1199323943401875E-2</v>
      </c>
      <c r="E20" s="21">
        <f t="shared" si="8"/>
        <v>6.8928090903833672E-2</v>
      </c>
      <c r="F20" s="21">
        <f t="shared" si="8"/>
        <v>3.2715918249388798E-2</v>
      </c>
      <c r="G20" s="21">
        <f t="shared" si="7"/>
        <v>4.0203939641938691E-2</v>
      </c>
      <c r="H20" s="10">
        <f>LOG10(H7)-$A20</f>
        <v>9.0943830721553764E-2</v>
      </c>
      <c r="I20" s="21">
        <f t="shared" si="7"/>
        <v>6.1923189335175044E-2</v>
      </c>
      <c r="J20" s="10">
        <f>LOG10(J7)-$A20</f>
        <v>7.9228047543645541E-2</v>
      </c>
      <c r="K20" s="21">
        <f t="shared" si="9"/>
        <v>7.7528262665751191E-2</v>
      </c>
      <c r="L20" s="10">
        <f t="shared" ref="L20:V20" si="18">LOG10(L7)-$A20</f>
        <v>3.834400325781484E-2</v>
      </c>
      <c r="M20" s="10">
        <f t="shared" si="18"/>
        <v>9.9122876260584691E-2</v>
      </c>
      <c r="N20" s="10">
        <f t="shared" si="18"/>
        <v>7.9228047543645541E-2</v>
      </c>
      <c r="O20" s="10">
        <f t="shared" si="18"/>
        <v>7.2388623013340148E-2</v>
      </c>
      <c r="P20" s="10">
        <f t="shared" si="18"/>
        <v>8.4287846313047865E-2</v>
      </c>
      <c r="Q20" s="10">
        <f t="shared" si="18"/>
        <v>0.10715072927255198</v>
      </c>
      <c r="R20" s="10">
        <f t="shared" si="18"/>
        <v>6.8928090903833672E-2</v>
      </c>
      <c r="S20" s="10">
        <f t="shared" si="18"/>
        <v>8.762858957007702E-2</v>
      </c>
      <c r="T20" s="10">
        <f t="shared" si="18"/>
        <v>6.5439763058012135E-2</v>
      </c>
      <c r="U20" s="10">
        <f t="shared" si="18"/>
        <v>6.0154166596328329E-2</v>
      </c>
      <c r="V20" s="10">
        <f t="shared" si="18"/>
        <v>8.5961430202613931E-2</v>
      </c>
      <c r="W20" s="10">
        <f t="shared" si="11"/>
        <v>8.5961430202613931E-2</v>
      </c>
      <c r="X20" s="10">
        <f t="shared" si="12"/>
        <v>8.2607788195026233E-2</v>
      </c>
      <c r="Y20" s="10">
        <f t="shared" si="12"/>
        <v>3.6476067122695577E-2</v>
      </c>
      <c r="Z20" s="10">
        <f t="shared" si="12"/>
        <v>8.5961430202613931E-2</v>
      </c>
      <c r="AA20" s="10">
        <f t="shared" si="12"/>
        <v>8.5961430202613931E-2</v>
      </c>
      <c r="AB20" s="10">
        <f t="shared" ref="AB20" si="19">LOG10(AB7)-$A20</f>
        <v>8.5961430202613931E-2</v>
      </c>
      <c r="AC20" s="10">
        <f t="shared" si="14"/>
        <v>8.5961430202613931E-2</v>
      </c>
      <c r="AD20" s="21"/>
      <c r="AE20" s="21"/>
      <c r="AF20" s="21"/>
    </row>
    <row r="21" spans="1:32" ht="16" customHeight="1">
      <c r="A21" s="9">
        <f t="shared" si="15"/>
        <v>1.6286707336010562</v>
      </c>
      <c r="B21" s="5">
        <v>5</v>
      </c>
      <c r="C21" s="21">
        <f t="shared" si="7"/>
        <v>1.5767855866782421E-2</v>
      </c>
      <c r="D21" s="21">
        <f t="shared" si="8"/>
        <v>2.4541780174287542E-2</v>
      </c>
      <c r="E21" s="21">
        <f t="shared" si="8"/>
        <v>-5.4214432031556292E-3</v>
      </c>
      <c r="F21" s="21">
        <f t="shared" si="8"/>
        <v>1.4781942885131238E-2</v>
      </c>
      <c r="G21" s="21">
        <f t="shared" si="7"/>
        <v>5.8065365596753349E-3</v>
      </c>
      <c r="H21" s="10">
        <f>LOG10(H8)-$A21</f>
        <v>8.4819809492886256E-2</v>
      </c>
      <c r="I21" s="21">
        <f t="shared" si="7"/>
        <v>1.4781942885131238E-2</v>
      </c>
      <c r="J21" s="10">
        <f>LOG10(J8)-$A21</f>
        <v>2.4541780174287542E-2</v>
      </c>
      <c r="K21" s="21">
        <f t="shared" si="9"/>
        <v>6.063812552256409E-2</v>
      </c>
      <c r="L21" s="10">
        <f t="shared" ref="L21:V21" si="20">LOG10(L8)-$A21</f>
        <v>2.6467701210326045E-2</v>
      </c>
      <c r="M21" s="10">
        <f t="shared" si="20"/>
        <v>7.029927073496256E-2</v>
      </c>
      <c r="N21" s="10">
        <f t="shared" si="20"/>
        <v>4.4350173527839987E-2</v>
      </c>
      <c r="O21" s="10">
        <f t="shared" si="20"/>
        <v>-2.3303662260139024E-3</v>
      </c>
      <c r="P21" s="10">
        <f t="shared" si="20"/>
        <v>6.1525346427457439E-2</v>
      </c>
      <c r="Q21" s="10">
        <f t="shared" si="20"/>
        <v>7.3759802844469036E-2</v>
      </c>
      <c r="R21" s="10">
        <f t="shared" si="20"/>
        <v>7.029927073496256E-2</v>
      </c>
      <c r="S21" s="10">
        <f t="shared" si="20"/>
        <v>3.9715183088943951E-2</v>
      </c>
      <c r="T21" s="10">
        <f t="shared" si="20"/>
        <v>6.8130132138559674E-3</v>
      </c>
      <c r="U21" s="10">
        <f t="shared" si="20"/>
        <v>5.2570503774530986E-2</v>
      </c>
      <c r="V21" s="10">
        <f t="shared" si="20"/>
        <v>5.7071005001207542E-2</v>
      </c>
      <c r="W21" s="10">
        <f t="shared" si="11"/>
        <v>5.7071005001207542E-2</v>
      </c>
      <c r="X21" s="10">
        <f t="shared" si="12"/>
        <v>4.3427124334661338E-2</v>
      </c>
      <c r="Y21" s="10">
        <f t="shared" si="12"/>
        <v>6.1525346427457439E-2</v>
      </c>
      <c r="Z21" s="10">
        <f t="shared" si="12"/>
        <v>9.5605135999732749E-2</v>
      </c>
      <c r="AA21" s="10">
        <f t="shared" si="12"/>
        <v>7.029927073496256E-2</v>
      </c>
      <c r="AB21" s="10">
        <f t="shared" ref="AB21" si="21">LOG10(AB8)-$A21</f>
        <v>7.029927073496256E-2</v>
      </c>
      <c r="AC21" s="10">
        <f t="shared" si="14"/>
        <v>7.8899442496880079E-2</v>
      </c>
      <c r="AD21" s="21"/>
      <c r="AE21" s="21"/>
      <c r="AF21" s="21"/>
    </row>
    <row r="22" spans="1:32" ht="16" customHeight="1">
      <c r="A22" s="9">
        <f t="shared" si="15"/>
        <v>1.4284699409124848</v>
      </c>
      <c r="B22" s="5">
        <v>6</v>
      </c>
      <c r="C22" s="21">
        <f t="shared" si="7"/>
        <v>3.0922546846746002E-2</v>
      </c>
      <c r="D22" s="21">
        <f t="shared" si="8"/>
        <v>3.3928056986471278E-2</v>
      </c>
      <c r="E22" s="21">
        <f t="shared" si="8"/>
        <v>1.0862752917777829E-2</v>
      </c>
      <c r="F22" s="21">
        <f t="shared" si="8"/>
        <v>4.8651313807177576E-2</v>
      </c>
      <c r="G22" s="21">
        <f t="shared" si="7"/>
        <v>4.4993499619210287E-3</v>
      </c>
      <c r="H22" s="10">
        <f>LOG10(H9)-$A22</f>
        <v>4.2821770146453719E-2</v>
      </c>
      <c r="I22" s="21">
        <f t="shared" si="7"/>
        <v>1.8688090429734405E-2</v>
      </c>
      <c r="J22" s="10">
        <f>LOG10(J9)-$A22</f>
        <v>4.2821770146453719E-2</v>
      </c>
      <c r="K22" s="21">
        <f t="shared" si="9"/>
        <v>4.4286508404727476E-2</v>
      </c>
      <c r="L22" s="10">
        <f t="shared" ref="L22:S22" si="22">LOG10(L9)-$A22</f>
        <v>3.6912910535933374E-2</v>
      </c>
      <c r="M22" s="10">
        <f t="shared" si="22"/>
        <v>6.5684653105958057E-2</v>
      </c>
      <c r="N22" s="10">
        <f t="shared" si="22"/>
        <v>3.9877389499672455E-2</v>
      </c>
      <c r="O22" s="10">
        <f t="shared" si="22"/>
        <v>1.4009828151963832E-2</v>
      </c>
      <c r="P22" s="10">
        <f t="shared" si="22"/>
        <v>6.4290448114352694E-2</v>
      </c>
      <c r="Q22" s="10">
        <f t="shared" si="22"/>
        <v>4.1352075065678173E-2</v>
      </c>
      <c r="R22" s="10">
        <f t="shared" si="22"/>
        <v>9.0043998965402716E-2</v>
      </c>
      <c r="S22" s="10">
        <f t="shared" si="22"/>
        <v>3.2427901844062967E-2</v>
      </c>
      <c r="T22" s="10"/>
      <c r="U22" s="10">
        <f t="shared" ref="U22:V29" si="23">LOG10(U9)-$A22</f>
        <v>6.2891752921787836E-2</v>
      </c>
      <c r="V22" s="10">
        <f t="shared" si="23"/>
        <v>6.2891752921787836E-2</v>
      </c>
      <c r="W22" s="10">
        <f t="shared" si="11"/>
        <v>5.5829898434301084E-2</v>
      </c>
      <c r="X22" s="10">
        <f t="shared" si="12"/>
        <v>2.6374919096025407E-2</v>
      </c>
      <c r="Y22" s="10">
        <f t="shared" si="12"/>
        <v>6.2891752921787836E-2</v>
      </c>
      <c r="Z22" s="10">
        <f t="shared" si="12"/>
        <v>8.3413420066389632E-2</v>
      </c>
      <c r="AA22" s="10">
        <f t="shared" si="12"/>
        <v>7.6680037407421242E-2</v>
      </c>
      <c r="AB22" s="10">
        <f t="shared" ref="AB22:AB29" si="24">LOG10(AB9)-$A22</f>
        <v>6.2891752921787836E-2</v>
      </c>
      <c r="AC22" s="10">
        <f t="shared" si="14"/>
        <v>7.6680037407421242E-2</v>
      </c>
      <c r="AD22" s="21"/>
      <c r="AE22" s="21"/>
      <c r="AF22" s="21"/>
    </row>
    <row r="23" spans="1:32" ht="16" customHeight="1">
      <c r="A23" s="9">
        <f t="shared" si="15"/>
        <v>1.5882910298599249</v>
      </c>
      <c r="B23" s="5">
        <v>10</v>
      </c>
      <c r="C23" s="21"/>
      <c r="D23" s="21">
        <f t="shared" si="8"/>
        <v>1.9163993354743614E-2</v>
      </c>
      <c r="E23" s="21">
        <f t="shared" si="8"/>
        <v>1.3768961468037411E-2</v>
      </c>
      <c r="F23" s="21">
        <f t="shared" si="8"/>
        <v>-2.8303003514242864E-3</v>
      </c>
      <c r="G23" s="21"/>
      <c r="H23" s="10"/>
      <c r="I23" s="21"/>
      <c r="J23" s="10"/>
      <c r="K23" s="21"/>
      <c r="L23" s="10"/>
      <c r="M23" s="10"/>
      <c r="N23" s="10"/>
      <c r="O23" s="10"/>
      <c r="P23" s="10"/>
      <c r="Q23" s="10"/>
      <c r="R23" s="10">
        <f>LOG10(R10)-$A23</f>
        <v>8.380682807579265E-2</v>
      </c>
      <c r="S23" s="10"/>
      <c r="T23" s="10"/>
      <c r="U23" s="10">
        <f t="shared" si="23"/>
        <v>7.446680182164922E-2</v>
      </c>
      <c r="V23" s="10">
        <f t="shared" si="23"/>
        <v>8.380682807579265E-2</v>
      </c>
      <c r="W23" s="10">
        <f t="shared" ref="W23:W29" si="25">LOG10(W10)-$A23</f>
        <v>7.446680182164922E-2</v>
      </c>
      <c r="X23" s="10">
        <f t="shared" si="12"/>
        <v>6.4921483915418854E-2</v>
      </c>
      <c r="Y23" s="10">
        <f t="shared" si="12"/>
        <v>6.9720366797187516E-2</v>
      </c>
      <c r="Z23" s="10">
        <f t="shared" si="12"/>
        <v>8.380682807579265E-2</v>
      </c>
      <c r="AA23" s="10">
        <f t="shared" si="12"/>
        <v>9.2950207515662298E-2</v>
      </c>
      <c r="AB23" s="10">
        <f t="shared" si="24"/>
        <v>6.9720366797187516E-2</v>
      </c>
      <c r="AC23" s="10">
        <f t="shared" si="14"/>
        <v>8.380682807579265E-2</v>
      </c>
      <c r="AD23" s="21"/>
      <c r="AE23" s="21"/>
      <c r="AF23" s="21"/>
    </row>
    <row r="24" spans="1:32" ht="16" customHeight="1">
      <c r="A24" s="9">
        <f t="shared" si="15"/>
        <v>1.5857718008670616</v>
      </c>
      <c r="B24" s="5">
        <v>11</v>
      </c>
      <c r="C24" s="21">
        <f t="shared" ref="C24:I25" si="26">LOG10(C11)-$A24</f>
        <v>4.1594055725671097E-2</v>
      </c>
      <c r="D24" s="21">
        <f t="shared" si="8"/>
        <v>4.2617129183250002E-2</v>
      </c>
      <c r="E24" s="21">
        <f t="shared" si="8"/>
        <v>2.7012055852673855E-2</v>
      </c>
      <c r="F24" s="21">
        <f t="shared" si="8"/>
        <v>3.7477489530838959E-2</v>
      </c>
      <c r="G24" s="21">
        <f t="shared" si="26"/>
        <v>3.8510294968606695E-2</v>
      </c>
      <c r="H24" s="10">
        <f>LOG10(H11)-$A24</f>
        <v>7.9809190150891496E-2</v>
      </c>
      <c r="I24" s="21">
        <f t="shared" si="26"/>
        <v>4.7696654712524822E-2</v>
      </c>
      <c r="J24" s="10">
        <f>LOG10(J11)-$A24</f>
        <v>5.3714688401524491E-2</v>
      </c>
      <c r="K24" s="21">
        <f t="shared" ref="K24:K25" si="27">LOG10(K11)-$A24</f>
        <v>7.0326401145770268E-2</v>
      </c>
      <c r="L24" s="10">
        <f t="shared" ref="L24:Q24" si="28">LOG10(L11)-$A24</f>
        <v>6.5506213131082403E-2</v>
      </c>
      <c r="M24" s="10">
        <f t="shared" si="28"/>
        <v>8.4474052207062389E-2</v>
      </c>
      <c r="N24" s="10">
        <f t="shared" si="28"/>
        <v>8.6326057068655926E-2</v>
      </c>
      <c r="O24" s="10">
        <f t="shared" si="28"/>
        <v>2.5951507140280272E-2</v>
      </c>
      <c r="P24" s="10">
        <f t="shared" si="28"/>
        <v>9.3656095745057177E-2</v>
      </c>
      <c r="Q24" s="10">
        <f t="shared" si="28"/>
        <v>6.9366633944320633E-2</v>
      </c>
      <c r="R24" s="10">
        <f>LOG10(R11)-$A24</f>
        <v>0.11319820346895715</v>
      </c>
      <c r="S24" s="10">
        <f>LOG10(S11)-$A24</f>
        <v>5.5702309637037928E-2</v>
      </c>
      <c r="T24" s="10">
        <f>LOG10(T11)-$A24</f>
        <v>6.3563057845080317E-2</v>
      </c>
      <c r="U24" s="10">
        <f t="shared" si="23"/>
        <v>8.6326057068655926E-2</v>
      </c>
      <c r="V24" s="10">
        <f t="shared" si="23"/>
        <v>0.10442427916145203</v>
      </c>
      <c r="W24" s="10">
        <f t="shared" si="25"/>
        <v>8.6326057068655926E-2</v>
      </c>
      <c r="X24" s="10">
        <f t="shared" si="12"/>
        <v>6.2588210113869946E-2</v>
      </c>
      <c r="Y24" s="10">
        <f t="shared" si="12"/>
        <v>7.6986030814512496E-2</v>
      </c>
      <c r="Z24" s="10">
        <f t="shared" si="12"/>
        <v>9.5469436508525574E-2</v>
      </c>
      <c r="AA24" s="10">
        <f t="shared" si="12"/>
        <v>0.11319820346895715</v>
      </c>
      <c r="AB24" s="10">
        <f t="shared" si="24"/>
        <v>9.5469436508525574E-2</v>
      </c>
      <c r="AC24" s="10">
        <f t="shared" si="14"/>
        <v>9.996993773520213E-2</v>
      </c>
      <c r="AD24" s="21"/>
      <c r="AE24" s="21"/>
      <c r="AF24" s="21"/>
    </row>
    <row r="25" spans="1:32" ht="16" customHeight="1">
      <c r="A25" s="9">
        <f t="shared" si="15"/>
        <v>1.4710386699273243</v>
      </c>
      <c r="B25" s="5">
        <v>12</v>
      </c>
      <c r="C25" s="21">
        <f t="shared" si="26"/>
        <v>4.4835173784354643E-2</v>
      </c>
      <c r="D25" s="21">
        <f t="shared" si="8"/>
        <v>6.044024711493079E-2</v>
      </c>
      <c r="E25" s="21">
        <f t="shared" si="8"/>
        <v>4.747526995056317E-2</v>
      </c>
      <c r="F25" s="21">
        <f t="shared" si="8"/>
        <v>4.747526995056317E-2</v>
      </c>
      <c r="G25" s="21">
        <f t="shared" si="26"/>
        <v>4.3509082732961835E-2</v>
      </c>
      <c r="H25" s="10">
        <f>LOG10(H12)-$A25</f>
        <v>9.125419452915029E-2</v>
      </c>
      <c r="I25" s="21">
        <f t="shared" si="26"/>
        <v>7.5503993550806614E-2</v>
      </c>
      <c r="J25" s="10">
        <f>LOG10(J12)-$A25</f>
        <v>5.7878030350330345E-2</v>
      </c>
      <c r="K25" s="21">
        <f t="shared" si="27"/>
        <v>6.044024711493079E-2</v>
      </c>
      <c r="L25" s="10">
        <f>LOG10(L12)-$A25</f>
        <v>5.9161028275757754E-2</v>
      </c>
      <c r="M25" s="10">
        <f>LOG10(M12)-$A25</f>
        <v>0.10067016188136324</v>
      </c>
      <c r="N25" s="10">
        <f>LOG10(N12)-$A25</f>
        <v>7.6736035460498231E-2</v>
      </c>
      <c r="O25" s="10">
        <f>LOG10(O12)-$A25</f>
        <v>4.6157228022649877E-2</v>
      </c>
      <c r="P25" s="10">
        <f>LOG10(P12)-$A25</f>
        <v>9.833523968772151E-2</v>
      </c>
      <c r="Q25" s="10"/>
      <c r="R25" s="10"/>
      <c r="S25" s="10">
        <f>LOG10(S12)-$A25</f>
        <v>8.8867955108788088E-2</v>
      </c>
      <c r="T25" s="10">
        <f>LOG10(T12)-$A25</f>
        <v>3.4111308392581696E-2</v>
      </c>
      <c r="U25" s="10">
        <f t="shared" si="23"/>
        <v>8.5263830839962917E-2</v>
      </c>
      <c r="V25" s="10">
        <f t="shared" si="23"/>
        <v>0.10874492668948577</v>
      </c>
      <c r="W25" s="10">
        <f t="shared" si="25"/>
        <v>6.044024711493079E-2</v>
      </c>
      <c r="X25" s="10">
        <f t="shared" si="12"/>
        <v>6.044024711493079E-2</v>
      </c>
      <c r="Y25" s="10">
        <f t="shared" si="12"/>
        <v>7.9189683127769639E-2</v>
      </c>
      <c r="Z25" s="10">
        <f t="shared" si="12"/>
        <v>9.7163054139670635E-2</v>
      </c>
      <c r="AA25" s="10">
        <f t="shared" si="12"/>
        <v>0.10874492668948577</v>
      </c>
      <c r="AB25" s="10">
        <f t="shared" si="24"/>
        <v>9.7163054139670635E-2</v>
      </c>
      <c r="AC25" s="10">
        <f t="shared" si="14"/>
        <v>8.162954618486884E-2</v>
      </c>
      <c r="AD25" s="21"/>
      <c r="AE25" s="21"/>
      <c r="AF25" s="21"/>
    </row>
    <row r="26" spans="1:32" ht="16" customHeight="1">
      <c r="A26" s="9">
        <f t="shared" si="15"/>
        <v>1.38232763007427</v>
      </c>
      <c r="B26" s="5">
        <v>13</v>
      </c>
      <c r="C26" s="21"/>
      <c r="D26" s="21">
        <f t="shared" si="8"/>
        <v>5.700506375599268E-2</v>
      </c>
      <c r="E26" s="21">
        <f t="shared" si="8"/>
        <v>4.9036134084717409E-2</v>
      </c>
      <c r="F26" s="21">
        <f t="shared" si="8"/>
        <v>6.4830401267949256E-2</v>
      </c>
      <c r="G26" s="21"/>
      <c r="H26" s="10"/>
      <c r="I26" s="21"/>
      <c r="K26" s="21"/>
      <c r="R26" s="10">
        <f>LOG10(R13)-$A26</f>
        <v>4.9036134084717409E-2</v>
      </c>
      <c r="U26" s="10">
        <f t="shared" si="23"/>
        <v>6.4830401267949256E-2</v>
      </c>
      <c r="V26" s="10">
        <f t="shared" si="23"/>
        <v>8.0070367824686128E-2</v>
      </c>
      <c r="W26" s="10">
        <f t="shared" si="25"/>
        <v>5.700506375599268E-2</v>
      </c>
      <c r="X26" s="10">
        <f t="shared" si="12"/>
        <v>5.700506375599268E-2</v>
      </c>
      <c r="Y26" s="10">
        <f t="shared" si="12"/>
        <v>6.4830401267949256E-2</v>
      </c>
      <c r="Z26" s="10">
        <f t="shared" si="12"/>
        <v>7.2517229934240257E-2</v>
      </c>
      <c r="AA26" s="10">
        <f t="shared" si="12"/>
        <v>8.7494385903893024E-2</v>
      </c>
      <c r="AB26" s="10">
        <f t="shared" si="24"/>
        <v>8.0070367824686128E-2</v>
      </c>
      <c r="AC26" s="10">
        <f t="shared" si="14"/>
        <v>7.2517229934240257E-2</v>
      </c>
      <c r="AD26" s="21"/>
      <c r="AE26" s="21"/>
      <c r="AF26" s="21"/>
    </row>
    <row r="27" spans="1:32" ht="16" customHeight="1">
      <c r="A27" s="9">
        <f t="shared" si="15"/>
        <v>1.4119678378310927</v>
      </c>
      <c r="B27" s="5">
        <v>14</v>
      </c>
      <c r="C27" s="21"/>
      <c r="D27" s="21">
        <f t="shared" si="8"/>
        <v>5.7854178147070279E-2</v>
      </c>
      <c r="E27" s="21">
        <f t="shared" si="8"/>
        <v>3.5190193511126511E-2</v>
      </c>
      <c r="F27" s="21">
        <f t="shared" si="8"/>
        <v>5.0430160067863383E-2</v>
      </c>
      <c r="G27" s="21"/>
      <c r="H27" s="10"/>
      <c r="I27" s="21"/>
      <c r="K27" s="21"/>
      <c r="R27" s="10">
        <f>LOG10(R14)-$A27</f>
        <v>6.9474790671212316E-2</v>
      </c>
      <c r="U27" s="10">
        <f t="shared" si="23"/>
        <v>4.2877022177417512E-2</v>
      </c>
      <c r="V27" s="10">
        <f t="shared" si="23"/>
        <v>6.5153416888569682E-2</v>
      </c>
      <c r="W27" s="10">
        <f t="shared" si="25"/>
        <v>5.0430160067863383E-2</v>
      </c>
      <c r="X27" s="10">
        <f t="shared" si="12"/>
        <v>5.0430160067863383E-2</v>
      </c>
      <c r="Y27" s="10">
        <f t="shared" si="12"/>
        <v>6.5153416888569682E-2</v>
      </c>
      <c r="Z27" s="10">
        <f t="shared" si="12"/>
        <v>6.5153416888569682E-2</v>
      </c>
      <c r="AA27" s="10">
        <f t="shared" si="12"/>
        <v>9.3182140488813348E-2</v>
      </c>
      <c r="AB27" s="10">
        <f t="shared" si="24"/>
        <v>7.9393856003179941E-2</v>
      </c>
      <c r="AC27" s="10">
        <f t="shared" si="14"/>
        <v>7.9393856003179941E-2</v>
      </c>
      <c r="AD27" s="21"/>
      <c r="AE27" s="21"/>
      <c r="AF27" s="21"/>
    </row>
    <row r="28" spans="1:32" ht="16" customHeight="1">
      <c r="A28" s="9">
        <f t="shared" si="15"/>
        <v>1.5308177225751809</v>
      </c>
      <c r="B28" s="5">
        <v>7</v>
      </c>
      <c r="C28" s="21"/>
      <c r="D28" s="21">
        <f t="shared" si="8"/>
        <v>3.7384001491814089E-2</v>
      </c>
      <c r="E28" s="21">
        <f t="shared" si="8"/>
        <v>1.3250321775094775E-2</v>
      </c>
      <c r="F28" s="21">
        <f t="shared" si="8"/>
        <v>3.1475141881293744E-2</v>
      </c>
      <c r="G28" s="21"/>
      <c r="H28" s="10"/>
      <c r="I28" s="21"/>
      <c r="K28" s="21"/>
      <c r="R28" s="10">
        <f>LOG10(R15)-$A28</f>
        <v>0.10265073300440553</v>
      </c>
      <c r="U28" s="10">
        <f t="shared" si="23"/>
        <v>7.124226875278139E-2</v>
      </c>
      <c r="V28" s="10">
        <f t="shared" si="23"/>
        <v>5.4643006933319693E-2</v>
      </c>
      <c r="W28" s="10">
        <f t="shared" si="25"/>
        <v>7.124226875278139E-2</v>
      </c>
      <c r="X28" s="10">
        <f t="shared" si="12"/>
        <v>4.896587404162922E-2</v>
      </c>
      <c r="Y28" s="10">
        <f t="shared" si="12"/>
        <v>6.0246884451318206E-2</v>
      </c>
      <c r="Z28" s="10">
        <f t="shared" si="12"/>
        <v>9.7571207475130706E-2</v>
      </c>
      <c r="AA28" s="10">
        <f t="shared" si="12"/>
        <v>9.2431567822719662E-2</v>
      </c>
      <c r="AB28" s="10">
        <f t="shared" si="24"/>
        <v>6.0246884451318206E-2</v>
      </c>
      <c r="AC28" s="10">
        <f t="shared" si="14"/>
        <v>8.1966134144554559E-2</v>
      </c>
      <c r="AD28" s="21"/>
      <c r="AE28" s="21"/>
      <c r="AF28" s="21"/>
    </row>
    <row r="29" spans="1:32" ht="16" customHeight="1">
      <c r="A29" s="9">
        <f t="shared" si="15"/>
        <v>1.0924544364730984</v>
      </c>
      <c r="B29" s="5">
        <v>8</v>
      </c>
      <c r="C29" s="21"/>
      <c r="D29" s="21">
        <f t="shared" si="8"/>
        <v>5.3673599205139588E-2</v>
      </c>
      <c r="E29" s="21">
        <f t="shared" si="8"/>
        <v>5.3673599205139588E-2</v>
      </c>
      <c r="F29" s="21">
        <f t="shared" si="8"/>
        <v>-1.327319042547348E-2</v>
      </c>
      <c r="G29" s="21"/>
      <c r="H29" s="10"/>
      <c r="I29" s="21"/>
      <c r="K29" s="21"/>
      <c r="R29" s="10">
        <f>LOG10(R16)-$A29</f>
        <v>6.8913565761876461E-2</v>
      </c>
      <c r="U29" s="10">
        <f t="shared" si="23"/>
        <v>0.11166554618282643</v>
      </c>
      <c r="V29" s="10">
        <f t="shared" si="23"/>
        <v>8.3636822582582981E-2</v>
      </c>
      <c r="W29" s="10">
        <f t="shared" si="25"/>
        <v>6.8913565761876461E-2</v>
      </c>
      <c r="X29" s="10">
        <f t="shared" si="12"/>
        <v>5.3673599205139588E-2</v>
      </c>
      <c r="Y29" s="10">
        <f t="shared" si="12"/>
        <v>9.22369943445005E-2</v>
      </c>
      <c r="Z29" s="10">
        <f t="shared" si="12"/>
        <v>0.15058361221319605</v>
      </c>
      <c r="AA29" s="10">
        <f t="shared" si="12"/>
        <v>9.7877261697193019E-2</v>
      </c>
      <c r="AB29" s="10">
        <f t="shared" si="24"/>
        <v>5.3673599205139588E-2</v>
      </c>
      <c r="AC29" s="10">
        <f t="shared" si="14"/>
        <v>0.15058361221319605</v>
      </c>
      <c r="AD29" s="21"/>
      <c r="AE29" s="21"/>
      <c r="AF29" s="21"/>
    </row>
    <row r="30" spans="1:32" ht="16" customHeight="1">
      <c r="F30" s="11" t="s">
        <v>5</v>
      </c>
      <c r="G30" s="12" t="s">
        <v>6</v>
      </c>
      <c r="H30" s="12" t="s">
        <v>7</v>
      </c>
      <c r="I30" s="12" t="s">
        <v>8</v>
      </c>
      <c r="J30" s="12" t="s">
        <v>9</v>
      </c>
      <c r="K30" s="12" t="s">
        <v>10</v>
      </c>
      <c r="L30" s="12" t="s">
        <v>11</v>
      </c>
      <c r="N30" s="13" t="s">
        <v>12</v>
      </c>
      <c r="O30" s="13" t="s">
        <v>13</v>
      </c>
      <c r="P30" s="13" t="s">
        <v>14</v>
      </c>
    </row>
    <row r="31" spans="1:32" ht="16" customHeight="1">
      <c r="F31" s="11">
        <v>1</v>
      </c>
      <c r="G31" s="13">
        <f>COUNT(G5:AC5)</f>
        <v>23</v>
      </c>
      <c r="H31" s="14">
        <f>AVERAGE(G5:AC5)</f>
        <v>211.52608695652177</v>
      </c>
      <c r="I31" s="13">
        <f>MIN(G5:AC5)</f>
        <v>197.6</v>
      </c>
      <c r="J31" s="13">
        <f>MAX(G5:AC5)</f>
        <v>228</v>
      </c>
      <c r="K31" s="15">
        <f>STDEV(G5:AC5)</f>
        <v>8.5512475108661707</v>
      </c>
      <c r="L31" s="15">
        <f t="shared" ref="L31:L42" si="29">K31*100/H31</f>
        <v>4.042644400935683</v>
      </c>
      <c r="M31" s="13">
        <v>1</v>
      </c>
      <c r="N31" s="16">
        <f>LOG10(H31)-$A18</f>
        <v>2.6457382884492731E-3</v>
      </c>
      <c r="O31" s="16">
        <f t="shared" ref="O31:P42" si="30">LOG10(I31)-$A18</f>
        <v>-2.693125687135467E-2</v>
      </c>
      <c r="P31" s="16">
        <f t="shared" si="30"/>
        <v>3.521664987749018E-2</v>
      </c>
    </row>
    <row r="32" spans="1:32" ht="16" customHeight="1">
      <c r="F32" s="11">
        <v>3</v>
      </c>
      <c r="G32" s="13">
        <f t="shared" ref="G32:G42" si="31">COUNT(G6:AC6)</f>
        <v>23</v>
      </c>
      <c r="H32" s="14">
        <f t="shared" ref="H32:H42" si="32">AVERAGE(G6:AC6)</f>
        <v>33.408695652173911</v>
      </c>
      <c r="I32" s="13">
        <f t="shared" ref="I32:I42" si="33">MIN(G6:AC6)</f>
        <v>29.5</v>
      </c>
      <c r="J32" s="13">
        <f t="shared" ref="J32:J42" si="34">MAX(G6:AC6)</f>
        <v>35.700000000000003</v>
      </c>
      <c r="K32" s="15">
        <f t="shared" ref="K32:K42" si="35">STDEV(G6:AC6)</f>
        <v>1.6414829889956388</v>
      </c>
      <c r="L32" s="15">
        <f t="shared" si="29"/>
        <v>4.913340544885437</v>
      </c>
      <c r="M32" s="13">
        <v>3</v>
      </c>
      <c r="N32" s="16">
        <f t="shared" ref="N32:N42" si="36">LOG10(H32)-$A19</f>
        <v>0.10033117826958815</v>
      </c>
      <c r="O32" s="16">
        <f t="shared" si="30"/>
        <v>4.6293674075688074E-2</v>
      </c>
      <c r="P32" s="16">
        <f t="shared" si="30"/>
        <v>0.12913987420971829</v>
      </c>
    </row>
    <row r="33" spans="6:16" ht="16" customHeight="1">
      <c r="F33" s="11">
        <v>4</v>
      </c>
      <c r="G33" s="13">
        <f t="shared" si="31"/>
        <v>23</v>
      </c>
      <c r="H33" s="14">
        <f t="shared" si="32"/>
        <v>25.4304347826087</v>
      </c>
      <c r="I33" s="13">
        <f t="shared" si="33"/>
        <v>23.2</v>
      </c>
      <c r="J33" s="13">
        <f t="shared" si="34"/>
        <v>27.3</v>
      </c>
      <c r="K33" s="15">
        <f t="shared" si="35"/>
        <v>1.0610606968366803</v>
      </c>
      <c r="L33" s="15">
        <f t="shared" si="29"/>
        <v>4.1724048601886894</v>
      </c>
      <c r="M33" s="13">
        <v>4</v>
      </c>
      <c r="N33" s="16">
        <f t="shared" si="36"/>
        <v>7.6341867577525369E-2</v>
      </c>
      <c r="O33" s="16">
        <f t="shared" si="30"/>
        <v>3.6476067122695577E-2</v>
      </c>
      <c r="P33" s="16">
        <f t="shared" si="30"/>
        <v>0.10715072927255198</v>
      </c>
    </row>
    <row r="34" spans="6:16" ht="16" customHeight="1">
      <c r="F34" s="11">
        <v>5</v>
      </c>
      <c r="G34" s="13">
        <f t="shared" si="31"/>
        <v>23</v>
      </c>
      <c r="H34" s="14">
        <f t="shared" si="32"/>
        <v>47.891304347826086</v>
      </c>
      <c r="I34" s="13">
        <f t="shared" si="33"/>
        <v>42.3</v>
      </c>
      <c r="J34" s="13">
        <f t="shared" si="34"/>
        <v>53</v>
      </c>
      <c r="K34" s="15">
        <f t="shared" si="35"/>
        <v>2.9282189814223347</v>
      </c>
      <c r="L34" s="15">
        <f t="shared" si="29"/>
        <v>6.1143020038777758</v>
      </c>
      <c r="M34" s="13">
        <v>5</v>
      </c>
      <c r="N34" s="16">
        <f t="shared" si="36"/>
        <v>5.1585931868137314E-2</v>
      </c>
      <c r="O34" s="16">
        <f t="shared" si="30"/>
        <v>-2.3303662260139024E-3</v>
      </c>
      <c r="P34" s="16">
        <f t="shared" si="30"/>
        <v>9.5605135999732749E-2</v>
      </c>
    </row>
    <row r="35" spans="6:16" ht="16" customHeight="1">
      <c r="F35" s="11">
        <v>6</v>
      </c>
      <c r="G35" s="13">
        <f t="shared" si="31"/>
        <v>22</v>
      </c>
      <c r="H35" s="14">
        <f t="shared" si="32"/>
        <v>30.15909090909091</v>
      </c>
      <c r="I35" s="13">
        <f t="shared" si="33"/>
        <v>27.1</v>
      </c>
      <c r="J35" s="13">
        <f t="shared" si="34"/>
        <v>33</v>
      </c>
      <c r="K35" s="15">
        <f t="shared" si="35"/>
        <v>1.5798309405964301</v>
      </c>
      <c r="L35" s="15">
        <f t="shared" si="29"/>
        <v>5.2383241436505594</v>
      </c>
      <c r="M35" s="13">
        <v>6</v>
      </c>
      <c r="N35" s="16">
        <f t="shared" si="36"/>
        <v>5.0948305465763344E-2</v>
      </c>
      <c r="O35" s="16">
        <f t="shared" si="30"/>
        <v>4.4993499619210287E-3</v>
      </c>
      <c r="P35" s="16">
        <f t="shared" si="30"/>
        <v>9.0043998965402716E-2</v>
      </c>
    </row>
    <row r="36" spans="6:16" ht="16" customHeight="1">
      <c r="F36" s="11">
        <v>10</v>
      </c>
      <c r="G36" s="13">
        <f t="shared" si="31"/>
        <v>10</v>
      </c>
      <c r="H36" s="14">
        <f t="shared" si="32"/>
        <v>46.4</v>
      </c>
      <c r="I36" s="13">
        <f t="shared" si="33"/>
        <v>45</v>
      </c>
      <c r="J36" s="13">
        <f t="shared" si="34"/>
        <v>48</v>
      </c>
      <c r="K36" s="15">
        <f t="shared" si="35"/>
        <v>0.9368979548370131</v>
      </c>
      <c r="L36" s="15">
        <f t="shared" si="29"/>
        <v>2.0191766268039077</v>
      </c>
      <c r="M36" s="13">
        <v>10</v>
      </c>
      <c r="N36" s="16">
        <f t="shared" si="36"/>
        <v>7.8226950694955999E-2</v>
      </c>
      <c r="O36" s="16">
        <f t="shared" si="30"/>
        <v>6.4921483915418854E-2</v>
      </c>
      <c r="P36" s="16">
        <f t="shared" si="30"/>
        <v>9.2950207515662298E-2</v>
      </c>
    </row>
    <row r="37" spans="6:16" ht="16" customHeight="1">
      <c r="F37" s="11">
        <v>11</v>
      </c>
      <c r="G37" s="13">
        <f t="shared" si="31"/>
        <v>23</v>
      </c>
      <c r="H37" s="14">
        <f t="shared" si="32"/>
        <v>46.052173913043468</v>
      </c>
      <c r="I37" s="13">
        <f t="shared" si="33"/>
        <v>40.9</v>
      </c>
      <c r="J37" s="13">
        <f t="shared" si="34"/>
        <v>50</v>
      </c>
      <c r="K37" s="15">
        <f t="shared" si="35"/>
        <v>2.4285928520661337</v>
      </c>
      <c r="L37" s="15">
        <f t="shared" si="29"/>
        <v>5.2735683154759334</v>
      </c>
      <c r="M37" s="13">
        <v>11</v>
      </c>
      <c r="N37" s="16">
        <f t="shared" si="36"/>
        <v>7.7478335210970251E-2</v>
      </c>
      <c r="O37" s="16">
        <f t="shared" si="30"/>
        <v>2.5951507140280272E-2</v>
      </c>
      <c r="P37" s="16">
        <f t="shared" si="30"/>
        <v>0.11319820346895715</v>
      </c>
    </row>
    <row r="38" spans="6:16" ht="16" customHeight="1">
      <c r="F38" s="11">
        <v>12</v>
      </c>
      <c r="G38" s="13">
        <f t="shared" si="31"/>
        <v>21</v>
      </c>
      <c r="H38" s="14">
        <f t="shared" si="32"/>
        <v>35.342857142857142</v>
      </c>
      <c r="I38" s="13">
        <f t="shared" si="33"/>
        <v>32</v>
      </c>
      <c r="J38" s="13">
        <f t="shared" si="34"/>
        <v>38</v>
      </c>
      <c r="K38" s="15">
        <f t="shared" si="35"/>
        <v>1.7803290225605573</v>
      </c>
      <c r="L38" s="15">
        <f t="shared" si="29"/>
        <v>5.0373092796782144</v>
      </c>
      <c r="M38" s="13">
        <v>12</v>
      </c>
      <c r="N38" s="16">
        <f t="shared" si="36"/>
        <v>7.7262985351520763E-2</v>
      </c>
      <c r="O38" s="16">
        <f t="shared" si="30"/>
        <v>3.4111308392581696E-2</v>
      </c>
      <c r="P38" s="16">
        <f t="shared" si="30"/>
        <v>0.10874492668948577</v>
      </c>
    </row>
    <row r="39" spans="6:16" ht="16" customHeight="1">
      <c r="F39" s="11">
        <v>13</v>
      </c>
      <c r="G39" s="13">
        <f t="shared" si="31"/>
        <v>10</v>
      </c>
      <c r="H39" s="14">
        <f t="shared" si="32"/>
        <v>28.25</v>
      </c>
      <c r="I39" s="13">
        <f t="shared" si="33"/>
        <v>27</v>
      </c>
      <c r="J39" s="13">
        <f t="shared" si="34"/>
        <v>29.5</v>
      </c>
      <c r="K39" s="15">
        <f t="shared" si="35"/>
        <v>0.79056941504209488</v>
      </c>
      <c r="L39" s="15">
        <f t="shared" si="29"/>
        <v>2.7984758054587431</v>
      </c>
      <c r="M39" s="13">
        <v>13</v>
      </c>
      <c r="N39" s="16">
        <f t="shared" si="36"/>
        <v>6.8690822081187486E-2</v>
      </c>
      <c r="O39" s="16">
        <f t="shared" si="30"/>
        <v>4.9036134084717409E-2</v>
      </c>
      <c r="P39" s="16">
        <f t="shared" si="30"/>
        <v>8.7494385903893024E-2</v>
      </c>
    </row>
    <row r="40" spans="6:16" ht="16" customHeight="1">
      <c r="F40" s="11">
        <v>14</v>
      </c>
      <c r="G40" s="13">
        <f t="shared" si="31"/>
        <v>10</v>
      </c>
      <c r="H40" s="14">
        <f t="shared" si="32"/>
        <v>30.080000000000002</v>
      </c>
      <c r="I40" s="13">
        <f t="shared" si="33"/>
        <v>28.5</v>
      </c>
      <c r="J40" s="13">
        <f t="shared" si="34"/>
        <v>32</v>
      </c>
      <c r="K40" s="15">
        <f t="shared" si="35"/>
        <v>1.0685400216078844</v>
      </c>
      <c r="L40" s="15">
        <f t="shared" si="29"/>
        <v>3.5523271994942962</v>
      </c>
      <c r="M40" s="13">
        <v>14</v>
      </c>
      <c r="N40" s="16">
        <f t="shared" si="36"/>
        <v>6.6309994088511903E-2</v>
      </c>
      <c r="O40" s="16">
        <f t="shared" si="30"/>
        <v>4.2877022177417512E-2</v>
      </c>
      <c r="P40" s="16">
        <f t="shared" si="30"/>
        <v>9.3182140488813348E-2</v>
      </c>
    </row>
    <row r="41" spans="6:16" ht="16" customHeight="1">
      <c r="F41" s="11">
        <v>7</v>
      </c>
      <c r="G41" s="13">
        <f t="shared" si="31"/>
        <v>10</v>
      </c>
      <c r="H41" s="14">
        <f t="shared" si="32"/>
        <v>40.299999999999997</v>
      </c>
      <c r="I41" s="13">
        <f t="shared" si="33"/>
        <v>38</v>
      </c>
      <c r="J41" s="13">
        <f t="shared" si="34"/>
        <v>43</v>
      </c>
      <c r="K41" s="15">
        <f t="shared" si="35"/>
        <v>1.7511900715418263</v>
      </c>
      <c r="L41" s="15">
        <f t="shared" si="29"/>
        <v>4.3453847929077583</v>
      </c>
      <c r="M41" s="13">
        <v>7</v>
      </c>
      <c r="N41" s="16">
        <f t="shared" si="36"/>
        <v>7.4487323565928465E-2</v>
      </c>
      <c r="O41" s="16">
        <f t="shared" si="30"/>
        <v>4.896587404162922E-2</v>
      </c>
      <c r="P41" s="16">
        <f t="shared" si="30"/>
        <v>0.10265073300440553</v>
      </c>
    </row>
    <row r="42" spans="6:16" ht="16" customHeight="1">
      <c r="F42" s="11">
        <v>8</v>
      </c>
      <c r="G42" s="13">
        <f t="shared" si="31"/>
        <v>10</v>
      </c>
      <c r="H42" s="14">
        <f t="shared" si="32"/>
        <v>15.38</v>
      </c>
      <c r="I42" s="13">
        <f t="shared" si="33"/>
        <v>14</v>
      </c>
      <c r="J42" s="13">
        <f t="shared" si="34"/>
        <v>17.5</v>
      </c>
      <c r="K42" s="15">
        <f t="shared" si="35"/>
        <v>1.2865112168617541</v>
      </c>
      <c r="L42" s="15">
        <f t="shared" si="29"/>
        <v>8.3648323593091938</v>
      </c>
      <c r="M42" s="13">
        <v>8</v>
      </c>
      <c r="N42" s="16">
        <f t="shared" si="36"/>
        <v>9.4501898992313871E-2</v>
      </c>
      <c r="O42" s="16">
        <f t="shared" si="30"/>
        <v>5.3673599205139588E-2</v>
      </c>
      <c r="P42" s="16">
        <f t="shared" si="30"/>
        <v>0.15058361221319605</v>
      </c>
    </row>
    <row r="75" spans="1:14" ht="16" customHeight="1">
      <c r="A75" s="17"/>
      <c r="B75" s="17"/>
      <c r="C75" s="17" t="s">
        <v>50</v>
      </c>
      <c r="D75" s="17" t="s">
        <v>50</v>
      </c>
      <c r="E75" s="17" t="s">
        <v>50</v>
      </c>
      <c r="F75" s="17" t="s">
        <v>50</v>
      </c>
      <c r="G75" s="17" t="s">
        <v>50</v>
      </c>
      <c r="H75" s="17" t="s">
        <v>50</v>
      </c>
      <c r="I75" s="17" t="s">
        <v>50</v>
      </c>
      <c r="J75" s="17" t="s">
        <v>50</v>
      </c>
      <c r="K75" s="17" t="s">
        <v>50</v>
      </c>
      <c r="L75" s="18" t="s">
        <v>59</v>
      </c>
      <c r="M75" s="18" t="s">
        <v>60</v>
      </c>
      <c r="N75" s="17" t="s">
        <v>50</v>
      </c>
    </row>
    <row r="76" spans="1:14" ht="16" customHeight="1">
      <c r="A76" s="17"/>
      <c r="B76" s="17"/>
      <c r="C76" s="18" t="s">
        <v>51</v>
      </c>
      <c r="D76" s="18" t="s">
        <v>51</v>
      </c>
      <c r="E76" s="18" t="s">
        <v>51</v>
      </c>
      <c r="F76" s="18" t="s">
        <v>51</v>
      </c>
      <c r="G76" s="18" t="s">
        <v>51</v>
      </c>
      <c r="H76" s="18" t="s">
        <v>51</v>
      </c>
      <c r="I76" s="18" t="s">
        <v>51</v>
      </c>
      <c r="J76" s="18" t="s">
        <v>61</v>
      </c>
      <c r="K76" s="18" t="s">
        <v>61</v>
      </c>
      <c r="L76" s="18" t="s">
        <v>51</v>
      </c>
      <c r="M76" s="18" t="s">
        <v>51</v>
      </c>
      <c r="N76" s="18" t="s">
        <v>62</v>
      </c>
    </row>
    <row r="77" spans="1:14" ht="16" customHeight="1">
      <c r="A77" s="3" t="s">
        <v>4</v>
      </c>
      <c r="B77" s="17" t="s">
        <v>52</v>
      </c>
      <c r="C77" s="18" t="s">
        <v>53</v>
      </c>
      <c r="D77" s="18" t="s">
        <v>54</v>
      </c>
      <c r="E77" s="18" t="s">
        <v>55</v>
      </c>
      <c r="F77" s="18" t="s">
        <v>56</v>
      </c>
      <c r="G77" s="18" t="s">
        <v>57</v>
      </c>
      <c r="H77" s="18" t="s">
        <v>58</v>
      </c>
      <c r="I77" s="18" t="s">
        <v>63</v>
      </c>
      <c r="J77" s="18" t="s">
        <v>64</v>
      </c>
      <c r="K77" s="18" t="s">
        <v>65</v>
      </c>
      <c r="L77" s="18" t="s">
        <v>66</v>
      </c>
      <c r="M77" s="18" t="s">
        <v>67</v>
      </c>
      <c r="N77" s="18" t="s">
        <v>68</v>
      </c>
    </row>
    <row r="78" spans="1:14" ht="16" customHeight="1">
      <c r="A78" s="4">
        <v>210.2413793103448</v>
      </c>
      <c r="B78" s="24">
        <v>1</v>
      </c>
      <c r="C78" s="19">
        <v>236</v>
      </c>
      <c r="D78" s="19">
        <v>221</v>
      </c>
      <c r="E78" s="19">
        <v>222</v>
      </c>
      <c r="F78" s="19"/>
      <c r="G78" s="7">
        <v>235</v>
      </c>
      <c r="H78" s="19">
        <v>243</v>
      </c>
      <c r="I78" s="19">
        <v>235</v>
      </c>
      <c r="J78" s="19">
        <v>235</v>
      </c>
      <c r="K78" s="19">
        <v>235</v>
      </c>
      <c r="L78" s="7">
        <v>227</v>
      </c>
      <c r="M78" s="19">
        <v>233.5</v>
      </c>
      <c r="N78" s="19">
        <v>254</v>
      </c>
    </row>
    <row r="79" spans="1:14" ht="16" customHeight="1">
      <c r="A79" s="4">
        <v>26.517241379310338</v>
      </c>
      <c r="B79" s="24">
        <v>3</v>
      </c>
      <c r="C79" s="19">
        <v>36.6</v>
      </c>
      <c r="D79" s="19">
        <v>36.1</v>
      </c>
      <c r="E79" s="19">
        <v>33.5</v>
      </c>
      <c r="F79" s="19">
        <v>36.4</v>
      </c>
      <c r="G79" s="7">
        <v>35.299999999999997</v>
      </c>
      <c r="H79" s="19">
        <v>37</v>
      </c>
      <c r="I79" s="19">
        <v>34</v>
      </c>
      <c r="J79" s="19">
        <v>32.6</v>
      </c>
      <c r="K79" s="19">
        <v>32.9</v>
      </c>
      <c r="L79" s="19">
        <v>36.799999999999997</v>
      </c>
      <c r="M79" s="19">
        <v>36.200000000000003</v>
      </c>
      <c r="N79" s="19">
        <v>41.4</v>
      </c>
    </row>
    <row r="80" spans="1:14" ht="16" customHeight="1">
      <c r="A80" s="4">
        <v>21.331034482758625</v>
      </c>
      <c r="B80" s="24">
        <v>4</v>
      </c>
      <c r="C80" s="19">
        <v>27.8</v>
      </c>
      <c r="D80" s="19">
        <v>26</v>
      </c>
      <c r="E80" s="19">
        <v>25</v>
      </c>
      <c r="F80" s="19">
        <v>29.5</v>
      </c>
      <c r="G80" s="19">
        <v>28</v>
      </c>
      <c r="H80" s="19">
        <v>29.4</v>
      </c>
      <c r="I80" s="19">
        <v>24.7</v>
      </c>
      <c r="J80" s="19">
        <v>25.6</v>
      </c>
      <c r="K80" s="19">
        <v>24.7</v>
      </c>
      <c r="L80" s="19">
        <v>27.5</v>
      </c>
      <c r="M80" s="19">
        <v>28</v>
      </c>
      <c r="N80" s="19">
        <v>31</v>
      </c>
    </row>
    <row r="81" spans="1:14" ht="16" customHeight="1">
      <c r="A81" s="4">
        <v>42.527586206896544</v>
      </c>
      <c r="B81" s="24">
        <v>5</v>
      </c>
      <c r="C81" s="19">
        <v>52.5</v>
      </c>
      <c r="D81" s="19">
        <v>52.4</v>
      </c>
      <c r="E81" s="19">
        <v>51.9</v>
      </c>
      <c r="F81" s="19">
        <v>56</v>
      </c>
      <c r="G81" s="7">
        <v>52.8</v>
      </c>
      <c r="H81" s="19">
        <v>55.5</v>
      </c>
      <c r="I81" s="19">
        <v>52.4</v>
      </c>
      <c r="J81" s="19">
        <v>49.5</v>
      </c>
      <c r="K81" s="19">
        <v>47.8</v>
      </c>
      <c r="L81" s="19">
        <v>56.1</v>
      </c>
      <c r="M81" s="19">
        <v>54.5</v>
      </c>
      <c r="N81" s="19">
        <v>58.6</v>
      </c>
    </row>
    <row r="82" spans="1:14" ht="16" customHeight="1">
      <c r="A82" s="4">
        <v>26.820689655172409</v>
      </c>
      <c r="B82" s="24">
        <v>6</v>
      </c>
      <c r="C82" s="19">
        <v>33.700000000000003</v>
      </c>
      <c r="D82" s="19">
        <v>31.1</v>
      </c>
      <c r="E82" s="19">
        <v>31.1</v>
      </c>
      <c r="F82" s="19">
        <v>36.299999999999997</v>
      </c>
      <c r="G82" s="7">
        <v>32</v>
      </c>
      <c r="H82" s="19">
        <v>34.799999999999997</v>
      </c>
      <c r="I82" s="19">
        <v>30.6</v>
      </c>
      <c r="J82" s="19">
        <v>29.7</v>
      </c>
      <c r="K82" s="19">
        <v>29.5</v>
      </c>
      <c r="L82" s="19">
        <v>33.200000000000003</v>
      </c>
      <c r="M82" s="19"/>
      <c r="N82" s="19"/>
    </row>
    <row r="83" spans="1:14" ht="16" customHeight="1">
      <c r="A83" s="4">
        <v>38.751724137931028</v>
      </c>
      <c r="B83" s="24">
        <v>10</v>
      </c>
      <c r="C83" s="19">
        <v>47.6</v>
      </c>
      <c r="D83" s="19">
        <v>46.8</v>
      </c>
      <c r="E83" s="19">
        <v>46</v>
      </c>
      <c r="F83" s="19"/>
      <c r="G83" s="19">
        <v>47.1</v>
      </c>
      <c r="H83" s="19">
        <v>51.1</v>
      </c>
      <c r="I83" s="19">
        <v>46.5</v>
      </c>
      <c r="J83" s="19">
        <v>45.6</v>
      </c>
      <c r="K83" s="19">
        <v>45.8</v>
      </c>
      <c r="L83" s="19">
        <v>46.1</v>
      </c>
      <c r="M83" s="19">
        <v>49.5</v>
      </c>
      <c r="N83" s="19"/>
    </row>
    <row r="84" spans="1:14" ht="16" customHeight="1">
      <c r="A84" s="4">
        <v>38.527586206896551</v>
      </c>
      <c r="B84" s="24">
        <v>11</v>
      </c>
      <c r="C84" s="19">
        <v>49.6</v>
      </c>
      <c r="D84" s="19">
        <v>46.7</v>
      </c>
      <c r="E84" s="19">
        <v>47.8</v>
      </c>
      <c r="F84" s="19"/>
      <c r="G84" s="19">
        <v>49.4</v>
      </c>
      <c r="H84" s="19">
        <v>54.5</v>
      </c>
      <c r="I84" s="19">
        <v>48.6</v>
      </c>
      <c r="J84" s="19">
        <v>45.5</v>
      </c>
      <c r="K84" s="19">
        <v>45.8</v>
      </c>
      <c r="L84" s="19">
        <v>47.5</v>
      </c>
      <c r="M84" s="19">
        <v>50.5</v>
      </c>
      <c r="N84" s="19"/>
    </row>
    <row r="85" spans="1:14" ht="16" customHeight="1">
      <c r="A85" s="4">
        <v>29.582758620689649</v>
      </c>
      <c r="B85" s="24">
        <v>12</v>
      </c>
      <c r="C85" s="19">
        <v>38.1</v>
      </c>
      <c r="D85" s="19">
        <v>37.200000000000003</v>
      </c>
      <c r="E85" s="19">
        <v>37.200000000000003</v>
      </c>
      <c r="F85" s="19"/>
      <c r="G85" s="19">
        <v>38.299999999999997</v>
      </c>
      <c r="H85" s="19">
        <v>42.2</v>
      </c>
      <c r="I85" s="19">
        <v>37.299999999999997</v>
      </c>
      <c r="J85" s="19">
        <v>34</v>
      </c>
      <c r="K85" s="19">
        <v>33.700000000000003</v>
      </c>
      <c r="L85" s="19">
        <v>38.5</v>
      </c>
      <c r="M85" s="19">
        <v>37.700000000000003</v>
      </c>
      <c r="N85" s="19"/>
    </row>
    <row r="86" spans="1:14" ht="16" customHeight="1">
      <c r="A86" s="4">
        <v>24.11724137931035</v>
      </c>
      <c r="B86" s="24">
        <v>13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ht="16" customHeight="1">
      <c r="A87" s="4">
        <v>25.820689655172409</v>
      </c>
      <c r="B87" s="24">
        <v>14</v>
      </c>
      <c r="C87" s="19">
        <v>33.1</v>
      </c>
      <c r="D87" s="19">
        <v>31.3</v>
      </c>
      <c r="E87" s="19">
        <v>30.8</v>
      </c>
      <c r="F87" s="19"/>
      <c r="G87" s="19">
        <v>33.1</v>
      </c>
      <c r="H87" s="19">
        <v>35</v>
      </c>
      <c r="I87" s="19">
        <v>31.5</v>
      </c>
      <c r="J87" s="19">
        <v>30.7</v>
      </c>
      <c r="K87" s="19">
        <v>30.8</v>
      </c>
      <c r="L87" s="19">
        <v>33</v>
      </c>
      <c r="M87" s="19">
        <v>32.700000000000003</v>
      </c>
      <c r="N87" s="19"/>
    </row>
    <row r="88" spans="1:14" ht="16" customHeight="1">
      <c r="A88" s="4">
        <v>33.948275862068975</v>
      </c>
      <c r="B88" s="24">
        <v>7</v>
      </c>
      <c r="C88" s="19">
        <v>38.9</v>
      </c>
      <c r="D88" s="19">
        <v>37.5</v>
      </c>
      <c r="E88" s="19">
        <v>37.299999999999997</v>
      </c>
      <c r="F88" s="19">
        <v>41.1</v>
      </c>
      <c r="G88" s="7">
        <v>38.4</v>
      </c>
      <c r="H88" s="19">
        <v>40.799999999999997</v>
      </c>
      <c r="I88" s="19">
        <v>40.299999999999997</v>
      </c>
      <c r="J88" s="19">
        <v>37.1</v>
      </c>
      <c r="K88" s="19">
        <v>36.4</v>
      </c>
      <c r="L88" s="19">
        <v>39.299999999999997</v>
      </c>
      <c r="M88" s="19">
        <v>37.4</v>
      </c>
      <c r="N88" s="19"/>
    </row>
    <row r="89" spans="1:14" ht="16" customHeight="1">
      <c r="A89" s="4">
        <v>12.372413793103451</v>
      </c>
      <c r="B89" s="24">
        <v>8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ht="16" customHeight="1">
      <c r="A90" s="25" t="s">
        <v>0</v>
      </c>
      <c r="B90" s="17"/>
      <c r="C90" s="26" t="str">
        <f t="shared" ref="C90:M90" si="37">C77</f>
        <v>22-676</v>
      </c>
      <c r="D90" s="26" t="str">
        <f t="shared" si="37"/>
        <v>22-678</v>
      </c>
      <c r="E90" s="26" t="str">
        <f t="shared" si="37"/>
        <v>22-679</v>
      </c>
      <c r="F90" s="26" t="str">
        <f t="shared" si="37"/>
        <v>22-680</v>
      </c>
      <c r="G90" s="26" t="str">
        <f t="shared" si="37"/>
        <v>22-683</v>
      </c>
      <c r="H90" s="26" t="str">
        <f t="shared" si="37"/>
        <v>22-692</v>
      </c>
      <c r="I90" s="26" t="str">
        <f t="shared" si="37"/>
        <v>22-694</v>
      </c>
      <c r="J90" s="26" t="str">
        <f t="shared" si="37"/>
        <v>22-219</v>
      </c>
      <c r="K90" s="26" t="str">
        <f t="shared" si="37"/>
        <v>22-685</v>
      </c>
      <c r="L90" s="26" t="str">
        <f t="shared" si="37"/>
        <v>ANSP 14319</v>
      </c>
      <c r="M90" s="26" t="str">
        <f t="shared" si="37"/>
        <v>ANSP 13499</v>
      </c>
      <c r="N90" s="26" t="str">
        <f>N77</f>
        <v>31-57</v>
      </c>
    </row>
    <row r="91" spans="1:14" ht="16" customHeight="1">
      <c r="A91" s="9">
        <v>2.3227181971229638</v>
      </c>
      <c r="B91" s="24">
        <v>1</v>
      </c>
      <c r="C91" s="21">
        <f t="shared" ref="C91:M98" si="38">LOG10(C78)-$A91</f>
        <v>5.0193805847142947E-2</v>
      </c>
      <c r="D91" s="21">
        <f t="shared" si="38"/>
        <v>2.1674076562146816E-2</v>
      </c>
      <c r="E91" s="21">
        <f t="shared" si="38"/>
        <v>2.3634777327675049E-2</v>
      </c>
      <c r="F91" s="21"/>
      <c r="G91" s="21">
        <f t="shared" si="38"/>
        <v>4.834966514877248E-2</v>
      </c>
      <c r="H91" s="21">
        <f t="shared" si="38"/>
        <v>6.2888076475348331E-2</v>
      </c>
      <c r="I91" s="21">
        <f t="shared" si="38"/>
        <v>4.834966514877248E-2</v>
      </c>
      <c r="J91" s="21">
        <f t="shared" si="38"/>
        <v>4.834966514877248E-2</v>
      </c>
      <c r="K91" s="21">
        <f t="shared" si="38"/>
        <v>4.834966514877248E-2</v>
      </c>
      <c r="L91" s="21">
        <f t="shared" si="38"/>
        <v>3.3307660070158729E-2</v>
      </c>
      <c r="M91" s="21">
        <f t="shared" si="38"/>
        <v>4.5568687779167227E-2</v>
      </c>
      <c r="N91" s="21">
        <f>LOG10(N78)-$A91</f>
        <v>8.2115519496974265E-2</v>
      </c>
    </row>
    <row r="92" spans="1:14" ht="16" customHeight="1">
      <c r="A92" s="9">
        <v>1.4235283419024747</v>
      </c>
      <c r="B92" s="24">
        <v>3</v>
      </c>
      <c r="C92" s="21">
        <f t="shared" si="38"/>
        <v>0.13995274349193609</v>
      </c>
      <c r="D92" s="21">
        <f t="shared" si="38"/>
        <v>0.13397886000318326</v>
      </c>
      <c r="E92" s="21">
        <f t="shared" si="38"/>
        <v>0.10151646513437051</v>
      </c>
      <c r="F92" s="21">
        <f t="shared" si="38"/>
        <v>0.13757304174658125</v>
      </c>
      <c r="G92" s="21">
        <f t="shared" si="38"/>
        <v>0.1242463634853479</v>
      </c>
      <c r="H92" s="21">
        <f t="shared" si="38"/>
        <v>0.1446733821645203</v>
      </c>
      <c r="I92" s="21">
        <f t="shared" si="38"/>
        <v>0.10795057513978046</v>
      </c>
      <c r="J92" s="21">
        <f t="shared" si="38"/>
        <v>8.9689258165464247E-2</v>
      </c>
      <c r="K92" s="21">
        <f t="shared" si="38"/>
        <v>9.3667556047499545E-2</v>
      </c>
      <c r="L92" s="21">
        <f t="shared" si="38"/>
        <v>0.14231947677104295</v>
      </c>
      <c r="M92" s="21">
        <f t="shared" si="38"/>
        <v>0.13518022863069112</v>
      </c>
      <c r="N92" s="21">
        <f>LOG10(N79)-$A92</f>
        <v>0.19347199921842417</v>
      </c>
    </row>
    <row r="93" spans="1:14" ht="16" customHeight="1">
      <c r="A93" s="9">
        <v>1.329011917768204</v>
      </c>
      <c r="B93" s="24">
        <v>4</v>
      </c>
      <c r="C93" s="21">
        <f t="shared" si="38"/>
        <v>0.11503287814987218</v>
      </c>
      <c r="D93" s="21">
        <f t="shared" si="38"/>
        <v>8.5961430202613931E-2</v>
      </c>
      <c r="E93" s="21">
        <f t="shared" si="38"/>
        <v>6.8928090903833672E-2</v>
      </c>
      <c r="F93" s="21">
        <f t="shared" si="38"/>
        <v>0.14081009820995893</v>
      </c>
      <c r="G93" s="21">
        <f t="shared" si="38"/>
        <v>0.11814611357401517</v>
      </c>
      <c r="H93" s="21">
        <f t="shared" si="38"/>
        <v>0.13933541264395322</v>
      </c>
      <c r="I93" s="21">
        <f t="shared" si="38"/>
        <v>6.3685035491461761E-2</v>
      </c>
      <c r="J93" s="21">
        <f t="shared" si="38"/>
        <v>7.9228047543645541E-2</v>
      </c>
      <c r="K93" s="21">
        <f t="shared" si="38"/>
        <v>6.3685035491461761E-2</v>
      </c>
      <c r="L93" s="21">
        <f t="shared" si="38"/>
        <v>0.11032077606205859</v>
      </c>
      <c r="M93" s="21">
        <f t="shared" si="38"/>
        <v>0.11814611357401517</v>
      </c>
      <c r="N93" s="21">
        <f>LOG10(N80)-$A93</f>
        <v>0.1623497760660686</v>
      </c>
    </row>
    <row r="94" spans="1:14" ht="16" customHeight="1">
      <c r="A94" s="9">
        <v>1.6286707336010562</v>
      </c>
      <c r="B94" s="24">
        <v>5</v>
      </c>
      <c r="C94" s="21">
        <f t="shared" si="38"/>
        <v>9.148856980490061E-2</v>
      </c>
      <c r="D94" s="21">
        <f t="shared" si="38"/>
        <v>9.0660553382670539E-2</v>
      </c>
      <c r="E94" s="21">
        <f t="shared" si="38"/>
        <v>8.6496624247401677E-2</v>
      </c>
      <c r="F94" s="21">
        <f t="shared" si="38"/>
        <v>0.11951729340514428</v>
      </c>
      <c r="G94" s="21">
        <f t="shared" si="38"/>
        <v>9.3963188932756125E-2</v>
      </c>
      <c r="H94" s="21">
        <f t="shared" si="38"/>
        <v>0.11562224952162015</v>
      </c>
      <c r="I94" s="21">
        <f t="shared" si="38"/>
        <v>9.0660553382670539E-2</v>
      </c>
      <c r="J94" s="21">
        <f t="shared" si="38"/>
        <v>6.593446533251246E-2</v>
      </c>
      <c r="K94" s="21">
        <f t="shared" si="38"/>
        <v>5.0757163011062589E-2</v>
      </c>
      <c r="L94" s="21">
        <f t="shared" si="38"/>
        <v>0.12029212765510522</v>
      </c>
      <c r="M94" s="21">
        <f t="shared" si="38"/>
        <v>0.10772576867558636</v>
      </c>
      <c r="N94" s="21">
        <f>LOG10(N81)-$A94</f>
        <v>0.1392268824170344</v>
      </c>
    </row>
    <row r="95" spans="1:14" ht="16" customHeight="1">
      <c r="A95" s="9">
        <v>1.4284699409124848</v>
      </c>
      <c r="B95" s="24">
        <v>6</v>
      </c>
      <c r="C95" s="21">
        <f t="shared" si="38"/>
        <v>9.915995995885396E-2</v>
      </c>
      <c r="D95" s="21">
        <f t="shared" si="38"/>
        <v>6.4290448114352694E-2</v>
      </c>
      <c r="E95" s="21">
        <f t="shared" si="38"/>
        <v>6.4290448114352694E-2</v>
      </c>
      <c r="F95" s="21">
        <f t="shared" si="38"/>
        <v>0.13143668412362763</v>
      </c>
      <c r="G95" s="21">
        <f t="shared" si="38"/>
        <v>7.6680037407421242E-2</v>
      </c>
      <c r="H95" s="21">
        <f t="shared" si="38"/>
        <v>0.11310930303409616</v>
      </c>
      <c r="I95" s="21">
        <f t="shared" si="38"/>
        <v>5.7251485569095317E-2</v>
      </c>
      <c r="J95" s="21">
        <f t="shared" si="38"/>
        <v>4.4286508404727476E-2</v>
      </c>
      <c r="K95" s="21">
        <f t="shared" si="38"/>
        <v>4.1352075065678173E-2</v>
      </c>
      <c r="L95" s="21">
        <f t="shared" si="38"/>
        <v>9.2668142791551444E-2</v>
      </c>
      <c r="M95" s="21"/>
      <c r="N95" s="19"/>
    </row>
    <row r="96" spans="1:14" ht="16" customHeight="1">
      <c r="A96" s="9">
        <v>1.5882910298599251</v>
      </c>
      <c r="B96" s="24">
        <v>10</v>
      </c>
      <c r="C96" s="21">
        <f t="shared" si="38"/>
        <v>8.9315922860567998E-2</v>
      </c>
      <c r="D96" s="21">
        <f t="shared" si="38"/>
        <v>8.1954823214198891E-2</v>
      </c>
      <c r="E96" s="21">
        <f t="shared" si="38"/>
        <v>7.4466801821648998E-2</v>
      </c>
      <c r="F96" s="21"/>
      <c r="G96" s="21">
        <f t="shared" si="38"/>
        <v>8.4729877268971077E-2</v>
      </c>
      <c r="H96" s="21">
        <f t="shared" si="38"/>
        <v>0.12012987027478772</v>
      </c>
      <c r="I96" s="21">
        <f t="shared" si="38"/>
        <v>7.9161923030028891E-2</v>
      </c>
      <c r="J96" s="21">
        <f t="shared" si="38"/>
        <v>7.0673812804509906E-2</v>
      </c>
      <c r="K96" s="21">
        <f t="shared" si="38"/>
        <v>7.2574448143944092E-2</v>
      </c>
      <c r="L96" s="21">
        <f t="shared" si="38"/>
        <v>7.5409895529723103E-2</v>
      </c>
      <c r="M96" s="21">
        <f t="shared" si="38"/>
        <v>0.10631416907364355</v>
      </c>
      <c r="N96" s="19"/>
    </row>
    <row r="97" spans="1:14" ht="16" customHeight="1">
      <c r="A97" s="9">
        <v>1.5857718008670618</v>
      </c>
      <c r="B97" s="24">
        <v>11</v>
      </c>
      <c r="C97" s="21">
        <f t="shared" si="38"/>
        <v>0.10970987562313561</v>
      </c>
      <c r="D97" s="21">
        <f t="shared" si="38"/>
        <v>8.3545079699050451E-2</v>
      </c>
      <c r="E97" s="21">
        <f t="shared" si="38"/>
        <v>9.3656095745056955E-2</v>
      </c>
      <c r="F97" s="21"/>
      <c r="G97" s="21">
        <f t="shared" si="38"/>
        <v>0.10795514805658502</v>
      </c>
      <c r="H97" s="21">
        <f t="shared" si="38"/>
        <v>0.15062470140958073</v>
      </c>
      <c r="I97" s="21">
        <f t="shared" si="38"/>
        <v>0.10086446839523155</v>
      </c>
      <c r="J97" s="21">
        <f t="shared" si="38"/>
        <v>7.223959579005057E-2</v>
      </c>
      <c r="K97" s="21">
        <f t="shared" si="38"/>
        <v>7.5093677136807369E-2</v>
      </c>
      <c r="L97" s="21">
        <f t="shared" si="38"/>
        <v>9.0921808757804756E-2</v>
      </c>
      <c r="M97" s="21">
        <f t="shared" si="38"/>
        <v>0.11751957725159956</v>
      </c>
      <c r="N97" s="19"/>
    </row>
    <row r="98" spans="1:14" ht="16" customHeight="1">
      <c r="A98" s="9">
        <v>1.4710386699273239</v>
      </c>
      <c r="B98" s="24">
        <v>12</v>
      </c>
      <c r="C98" s="21">
        <f>LOG10(C85)-$A98</f>
        <v>0.1098863057482955</v>
      </c>
      <c r="D98" s="21">
        <f>LOG10(D85)-$A98</f>
        <v>9.9504269954573621E-2</v>
      </c>
      <c r="E98" s="21">
        <f>LOG10(E85)-$A98</f>
        <v>9.9504269954573621E-2</v>
      </c>
      <c r="F98" s="21"/>
      <c r="G98" s="21">
        <f t="shared" si="38"/>
        <v>0.11216010404129872</v>
      </c>
      <c r="H98" s="21">
        <f t="shared" si="38"/>
        <v>0.15427378103434997</v>
      </c>
      <c r="I98" s="21">
        <f t="shared" si="38"/>
        <v>0.10067016188136368</v>
      </c>
      <c r="J98" s="21">
        <f t="shared" si="38"/>
        <v>6.0440247114931234E-2</v>
      </c>
      <c r="K98" s="21">
        <f t="shared" si="38"/>
        <v>5.6591230944014859E-2</v>
      </c>
      <c r="L98" s="21">
        <f t="shared" si="38"/>
        <v>0.11442205958117668</v>
      </c>
      <c r="M98" s="21">
        <f t="shared" si="38"/>
        <v>0.1053026802784689</v>
      </c>
      <c r="N98" s="19"/>
    </row>
    <row r="99" spans="1:14" ht="16" customHeight="1">
      <c r="A99" s="9">
        <v>1.38232763007427</v>
      </c>
      <c r="B99" s="24">
        <v>13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ht="16" customHeight="1">
      <c r="A100" s="9">
        <v>1.4119678378310929</v>
      </c>
      <c r="B100" s="24">
        <v>14</v>
      </c>
      <c r="C100" s="21">
        <f t="shared" ref="C100:M101" si="39">LOG10(C87)-$A100</f>
        <v>0.10786015594462595</v>
      </c>
      <c r="D100" s="21">
        <f t="shared" si="39"/>
        <v>8.3576499715355634E-2</v>
      </c>
      <c r="E100" s="21">
        <f t="shared" si="39"/>
        <v>7.6582878669351429E-2</v>
      </c>
      <c r="F100" s="21"/>
      <c r="G100" s="21">
        <f t="shared" si="39"/>
        <v>0.10786015594462595</v>
      </c>
      <c r="H100" s="21">
        <f t="shared" si="39"/>
        <v>0.13210020651918275</v>
      </c>
      <c r="I100" s="21">
        <f t="shared" si="39"/>
        <v>8.634271595850751E-2</v>
      </c>
      <c r="J100" s="21">
        <f t="shared" si="39"/>
        <v>7.5170537646093605E-2</v>
      </c>
      <c r="K100" s="21">
        <f t="shared" si="39"/>
        <v>7.6582878669351429E-2</v>
      </c>
      <c r="L100" s="21">
        <f t="shared" si="39"/>
        <v>0.1065461020467946</v>
      </c>
      <c r="M100" s="21">
        <f t="shared" si="39"/>
        <v>0.10257991482919326</v>
      </c>
      <c r="N100" s="19"/>
    </row>
    <row r="101" spans="1:14" ht="16" customHeight="1">
      <c r="A101" s="9">
        <v>1.5308177225751811</v>
      </c>
      <c r="B101" s="24">
        <v>7</v>
      </c>
      <c r="C101" s="21">
        <f t="shared" si="39"/>
        <v>5.9131878750526612E-2</v>
      </c>
      <c r="D101" s="21">
        <f t="shared" si="39"/>
        <v>4.3213545152537725E-2</v>
      </c>
      <c r="E101" s="21">
        <f t="shared" si="39"/>
        <v>4.0891109233506473E-2</v>
      </c>
      <c r="F101" s="21">
        <f t="shared" si="39"/>
        <v>8.3024099300888166E-2</v>
      </c>
      <c r="G101" s="21">
        <f t="shared" si="39"/>
        <v>5.3513501792349594E-2</v>
      </c>
      <c r="H101" s="21">
        <f t="shared" si="39"/>
        <v>7.9842440514698909E-2</v>
      </c>
      <c r="I101" s="21">
        <f t="shared" si="39"/>
        <v>7.4487323565928243E-2</v>
      </c>
      <c r="J101" s="21">
        <f t="shared" si="39"/>
        <v>3.8556187039864742E-2</v>
      </c>
      <c r="K101" s="21">
        <f t="shared" si="39"/>
        <v>3.0283661073874812E-2</v>
      </c>
      <c r="L101" s="21">
        <f t="shared" si="39"/>
        <v>6.3574827800245481E-2</v>
      </c>
      <c r="M101" s="21">
        <f t="shared" si="39"/>
        <v>4.205387962529894E-2</v>
      </c>
      <c r="N101" s="19"/>
    </row>
    <row r="102" spans="1:14" ht="16" customHeight="1">
      <c r="A102" s="9">
        <v>1.0924544364730981</v>
      </c>
      <c r="B102" s="24">
        <v>8</v>
      </c>
      <c r="C102" s="19"/>
      <c r="D102" s="19"/>
      <c r="E102" s="19"/>
      <c r="F102" s="19"/>
      <c r="G102" s="19"/>
      <c r="H102" s="19"/>
    </row>
  </sheetData>
  <phoneticPr fontId="3"/>
  <pageMargins left="0.75" right="0.75" top="1" bottom="1" header="0.4921259845" footer="0.4921259845"/>
  <pageSetup paperSize="10" orientation="portrait" horizontalDpi="4294967292" verticalDpi="4294967292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dcterms:created xsi:type="dcterms:W3CDTF">2003-09-12T15:23:47Z</dcterms:created>
  <dcterms:modified xsi:type="dcterms:W3CDTF">2025-08-30T17:50:48Z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2025-05-13T23:22:24Z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5758d31a-e041-4c1e-b894-c2cf3684e18f</vt:lpwstr>
  </property>
  <property fmtid="{D5CDD505-2E9C-101B-9397-08002B2CF9AE}" pid="8" name="MSIP_Label_abf2ea38-542c-4b75-bd7d-582ec36a519f_ContentBits">
    <vt:lpwstr>2</vt:lpwstr>
  </property>
</Properties>
</file>